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Q:\ODOT_D12\0121497A.00 - LAK-283-1434 Deck PID111005\111005\400-Engineering\Structures\SFN_4302826\Spreadsheets\"/>
    </mc:Choice>
  </mc:AlternateContent>
  <xr:revisionPtr revIDLastSave="0" documentId="13_ncr:1_{56FDEA50-A2AB-4756-A108-6EDB229D4BAA}" xr6:coauthVersionLast="47" xr6:coauthVersionMax="47" xr10:uidLastSave="{00000000-0000-0000-0000-000000000000}"/>
  <bookViews>
    <workbookView xWindow="-120" yWindow="-120" windowWidth="24240" windowHeight="17640" xr2:uid="{00000000-000D-0000-FFFF-FFFF00000000}"/>
  </bookViews>
  <sheets>
    <sheet name="Entry" sheetId="10" r:id="rId1"/>
    <sheet name="AUTOTABLE 1" sheetId="6" r:id="rId2"/>
    <sheet name="Stnd. Deductions" sheetId="9" r:id="rId3"/>
  </sheets>
  <definedNames>
    <definedName name="_xlnm.Print_Area" localSheetId="1">'AUTOTABLE 1'!#REF!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7" i="10" l="1"/>
  <c r="C38" i="10" s="1"/>
  <c r="C38" i="6" s="1"/>
  <c r="M46" i="6"/>
  <c r="L46" i="6"/>
  <c r="K46" i="6"/>
  <c r="J46" i="6"/>
  <c r="I46" i="6"/>
  <c r="H46" i="6"/>
  <c r="G46" i="6"/>
  <c r="F46" i="6"/>
  <c r="E46" i="6"/>
  <c r="D46" i="6"/>
  <c r="C46" i="6"/>
  <c r="A46" i="6"/>
  <c r="A51" i="6"/>
  <c r="B51" i="6"/>
  <c r="C51" i="6"/>
  <c r="D51" i="6"/>
  <c r="E51" i="6"/>
  <c r="F51" i="6"/>
  <c r="G51" i="6"/>
  <c r="H51" i="6"/>
  <c r="I51" i="6"/>
  <c r="J51" i="6"/>
  <c r="K51" i="6"/>
  <c r="L51" i="6"/>
  <c r="M51" i="6"/>
  <c r="A52" i="6"/>
  <c r="B52" i="6"/>
  <c r="C52" i="6"/>
  <c r="D52" i="6"/>
  <c r="E52" i="6"/>
  <c r="F52" i="6"/>
  <c r="G52" i="6"/>
  <c r="H52" i="6"/>
  <c r="I52" i="6"/>
  <c r="J52" i="6"/>
  <c r="K52" i="6"/>
  <c r="L52" i="6"/>
  <c r="M52" i="6"/>
  <c r="A53" i="6"/>
  <c r="B53" i="6"/>
  <c r="C53" i="6"/>
  <c r="D53" i="6"/>
  <c r="E53" i="6"/>
  <c r="F53" i="6"/>
  <c r="G53" i="6"/>
  <c r="H53" i="6"/>
  <c r="I53" i="6"/>
  <c r="J53" i="6"/>
  <c r="K53" i="6"/>
  <c r="L53" i="6"/>
  <c r="M53" i="6"/>
  <c r="A54" i="6"/>
  <c r="B54" i="6"/>
  <c r="C54" i="6"/>
  <c r="D54" i="6"/>
  <c r="E54" i="6"/>
  <c r="F54" i="6"/>
  <c r="G54" i="6"/>
  <c r="H54" i="6"/>
  <c r="I54" i="6"/>
  <c r="J54" i="6"/>
  <c r="K54" i="6"/>
  <c r="L54" i="6"/>
  <c r="M54" i="6"/>
  <c r="A55" i="6"/>
  <c r="B55" i="6"/>
  <c r="C55" i="6"/>
  <c r="D55" i="6"/>
  <c r="E55" i="6"/>
  <c r="F55" i="6"/>
  <c r="G55" i="6"/>
  <c r="H55" i="6"/>
  <c r="I55" i="6"/>
  <c r="J55" i="6"/>
  <c r="K55" i="6"/>
  <c r="L55" i="6"/>
  <c r="M55" i="6"/>
  <c r="A56" i="6"/>
  <c r="E56" i="6"/>
  <c r="F56" i="6"/>
  <c r="G56" i="6"/>
  <c r="H56" i="6"/>
  <c r="I56" i="6"/>
  <c r="J56" i="6"/>
  <c r="K56" i="6"/>
  <c r="L56" i="6"/>
  <c r="M56" i="6"/>
  <c r="A57" i="6"/>
  <c r="B57" i="6"/>
  <c r="C57" i="6"/>
  <c r="D57" i="6"/>
  <c r="E57" i="6"/>
  <c r="F57" i="6"/>
  <c r="G57" i="6"/>
  <c r="H57" i="6"/>
  <c r="I57" i="6"/>
  <c r="J57" i="6"/>
  <c r="K57" i="6"/>
  <c r="L57" i="6"/>
  <c r="M57" i="6"/>
  <c r="A33" i="6"/>
  <c r="B33" i="6"/>
  <c r="C33" i="6"/>
  <c r="D33" i="6"/>
  <c r="E33" i="6"/>
  <c r="F33" i="6"/>
  <c r="G33" i="6"/>
  <c r="H33" i="6"/>
  <c r="I33" i="6"/>
  <c r="J33" i="6"/>
  <c r="K33" i="6"/>
  <c r="L33" i="6"/>
  <c r="M33" i="6"/>
  <c r="A34" i="6"/>
  <c r="B34" i="6"/>
  <c r="C34" i="6"/>
  <c r="D34" i="6"/>
  <c r="E34" i="6"/>
  <c r="F34" i="6"/>
  <c r="G34" i="6"/>
  <c r="H34" i="6"/>
  <c r="I34" i="6"/>
  <c r="J34" i="6"/>
  <c r="K34" i="6"/>
  <c r="L34" i="6"/>
  <c r="M34" i="6"/>
  <c r="A35" i="6"/>
  <c r="B35" i="6"/>
  <c r="C35" i="6"/>
  <c r="D35" i="6"/>
  <c r="E35" i="6"/>
  <c r="F35" i="6"/>
  <c r="G35" i="6"/>
  <c r="H35" i="6"/>
  <c r="I35" i="6"/>
  <c r="J35" i="6"/>
  <c r="K35" i="6"/>
  <c r="L35" i="6"/>
  <c r="M35" i="6"/>
  <c r="A36" i="6"/>
  <c r="B36" i="6"/>
  <c r="C36" i="6"/>
  <c r="D36" i="6"/>
  <c r="E36" i="6"/>
  <c r="F36" i="6"/>
  <c r="G36" i="6"/>
  <c r="H36" i="6"/>
  <c r="I36" i="6"/>
  <c r="J36" i="6"/>
  <c r="K36" i="6"/>
  <c r="L36" i="6"/>
  <c r="M36" i="6"/>
  <c r="A37" i="6"/>
  <c r="B37" i="6"/>
  <c r="D37" i="6"/>
  <c r="F37" i="6"/>
  <c r="G37" i="6"/>
  <c r="H37" i="6"/>
  <c r="I37" i="6"/>
  <c r="J37" i="6"/>
  <c r="K37" i="6"/>
  <c r="L37" i="6"/>
  <c r="M37" i="6"/>
  <c r="A38" i="6"/>
  <c r="B38" i="6"/>
  <c r="D38" i="6"/>
  <c r="F38" i="6"/>
  <c r="G38" i="6"/>
  <c r="H38" i="6"/>
  <c r="I38" i="6"/>
  <c r="J38" i="6"/>
  <c r="K38" i="6"/>
  <c r="L38" i="6"/>
  <c r="M38" i="6"/>
  <c r="A39" i="6"/>
  <c r="B39" i="6"/>
  <c r="C39" i="6"/>
  <c r="D39" i="6"/>
  <c r="E39" i="6"/>
  <c r="F39" i="6"/>
  <c r="G39" i="6"/>
  <c r="H39" i="6"/>
  <c r="I39" i="6"/>
  <c r="J39" i="6"/>
  <c r="K39" i="6"/>
  <c r="L39" i="6"/>
  <c r="M39" i="6"/>
  <c r="A40" i="6"/>
  <c r="F40" i="6"/>
  <c r="G40" i="6"/>
  <c r="H40" i="6"/>
  <c r="I40" i="6"/>
  <c r="J40" i="6"/>
  <c r="K40" i="6"/>
  <c r="L40" i="6"/>
  <c r="M40" i="6"/>
  <c r="A41" i="6"/>
  <c r="B41" i="6"/>
  <c r="C41" i="6"/>
  <c r="D41" i="6"/>
  <c r="E41" i="6"/>
  <c r="F41" i="6"/>
  <c r="G41" i="6"/>
  <c r="H41" i="6"/>
  <c r="I41" i="6"/>
  <c r="J41" i="6"/>
  <c r="K41" i="6"/>
  <c r="L41" i="6"/>
  <c r="M41" i="6"/>
  <c r="A47" i="6"/>
  <c r="B47" i="6"/>
  <c r="C47" i="6"/>
  <c r="D47" i="6"/>
  <c r="E47" i="6"/>
  <c r="F47" i="6"/>
  <c r="G47" i="6"/>
  <c r="H47" i="6"/>
  <c r="I47" i="6"/>
  <c r="J47" i="6"/>
  <c r="K47" i="6"/>
  <c r="L47" i="6"/>
  <c r="M47" i="6"/>
  <c r="A48" i="6"/>
  <c r="B48" i="6"/>
  <c r="C48" i="6"/>
  <c r="D48" i="6"/>
  <c r="E48" i="6"/>
  <c r="F48" i="6"/>
  <c r="G48" i="6"/>
  <c r="H48" i="6"/>
  <c r="I48" i="6"/>
  <c r="J48" i="6"/>
  <c r="K48" i="6"/>
  <c r="L48" i="6"/>
  <c r="M48" i="6"/>
  <c r="A49" i="6"/>
  <c r="B49" i="6"/>
  <c r="C49" i="6"/>
  <c r="D49" i="6"/>
  <c r="E49" i="6"/>
  <c r="F49" i="6"/>
  <c r="G49" i="6"/>
  <c r="H49" i="6"/>
  <c r="I49" i="6"/>
  <c r="J49" i="6"/>
  <c r="K49" i="6"/>
  <c r="L49" i="6"/>
  <c r="M49" i="6"/>
  <c r="A50" i="6"/>
  <c r="B50" i="6"/>
  <c r="C50" i="6"/>
  <c r="D50" i="6"/>
  <c r="E50" i="6"/>
  <c r="F50" i="6"/>
  <c r="G50" i="6"/>
  <c r="H50" i="6"/>
  <c r="I50" i="6"/>
  <c r="J50" i="6"/>
  <c r="K50" i="6"/>
  <c r="L50" i="6"/>
  <c r="M50" i="6"/>
  <c r="B32" i="6"/>
  <c r="C32" i="6"/>
  <c r="D32" i="6"/>
  <c r="E32" i="6"/>
  <c r="F32" i="6"/>
  <c r="G32" i="6"/>
  <c r="H32" i="6"/>
  <c r="I32" i="6"/>
  <c r="J32" i="6"/>
  <c r="K32" i="6"/>
  <c r="L32" i="6"/>
  <c r="M32" i="6"/>
  <c r="A32" i="6"/>
  <c r="A31" i="6"/>
  <c r="A18" i="6"/>
  <c r="B18" i="6"/>
  <c r="C18" i="6"/>
  <c r="D18" i="6"/>
  <c r="E18" i="6"/>
  <c r="F18" i="6"/>
  <c r="G18" i="6"/>
  <c r="H18" i="6"/>
  <c r="I18" i="6"/>
  <c r="J18" i="6"/>
  <c r="K18" i="6"/>
  <c r="L18" i="6"/>
  <c r="M18" i="6"/>
  <c r="A19" i="6"/>
  <c r="B19" i="6"/>
  <c r="C19" i="6"/>
  <c r="D19" i="6"/>
  <c r="E19" i="6"/>
  <c r="F19" i="6"/>
  <c r="G19" i="6"/>
  <c r="H19" i="6"/>
  <c r="I19" i="6"/>
  <c r="J19" i="6"/>
  <c r="K19" i="6"/>
  <c r="L19" i="6"/>
  <c r="M19" i="6"/>
  <c r="A20" i="6"/>
  <c r="B20" i="6"/>
  <c r="C20" i="6"/>
  <c r="D20" i="6"/>
  <c r="E20" i="6"/>
  <c r="F20" i="6"/>
  <c r="G20" i="6"/>
  <c r="H20" i="6"/>
  <c r="I20" i="6"/>
  <c r="J20" i="6"/>
  <c r="K20" i="6"/>
  <c r="L20" i="6"/>
  <c r="M20" i="6"/>
  <c r="A21" i="6"/>
  <c r="B21" i="6"/>
  <c r="C21" i="6"/>
  <c r="D21" i="6"/>
  <c r="E21" i="6"/>
  <c r="F21" i="6"/>
  <c r="G21" i="6"/>
  <c r="H21" i="6"/>
  <c r="I21" i="6"/>
  <c r="J21" i="6"/>
  <c r="K21" i="6"/>
  <c r="L21" i="6"/>
  <c r="M21" i="6"/>
  <c r="A22" i="6"/>
  <c r="B22" i="6"/>
  <c r="C22" i="6"/>
  <c r="D22" i="6"/>
  <c r="E22" i="6"/>
  <c r="F22" i="6"/>
  <c r="G22" i="6"/>
  <c r="H22" i="6"/>
  <c r="I22" i="6"/>
  <c r="J22" i="6"/>
  <c r="K22" i="6"/>
  <c r="L22" i="6"/>
  <c r="M22" i="6"/>
  <c r="A23" i="6"/>
  <c r="B23" i="6"/>
  <c r="C23" i="6"/>
  <c r="D23" i="6"/>
  <c r="E23" i="6"/>
  <c r="F23" i="6"/>
  <c r="G23" i="6"/>
  <c r="H23" i="6"/>
  <c r="I23" i="6"/>
  <c r="J23" i="6"/>
  <c r="K23" i="6"/>
  <c r="L23" i="6"/>
  <c r="M23" i="6"/>
  <c r="A24" i="6"/>
  <c r="B24" i="6"/>
  <c r="C24" i="6"/>
  <c r="D24" i="6"/>
  <c r="E24" i="6"/>
  <c r="F24" i="6"/>
  <c r="G24" i="6"/>
  <c r="H24" i="6"/>
  <c r="I24" i="6"/>
  <c r="J24" i="6"/>
  <c r="K24" i="6"/>
  <c r="L24" i="6"/>
  <c r="M24" i="6"/>
  <c r="A25" i="6"/>
  <c r="E25" i="6"/>
  <c r="F25" i="6"/>
  <c r="G25" i="6"/>
  <c r="H25" i="6"/>
  <c r="I25" i="6"/>
  <c r="J25" i="6"/>
  <c r="K25" i="6"/>
  <c r="L25" i="6"/>
  <c r="M25" i="6"/>
  <c r="A26" i="6"/>
  <c r="B26" i="6"/>
  <c r="C26" i="6"/>
  <c r="D26" i="6"/>
  <c r="E26" i="6"/>
  <c r="F26" i="6"/>
  <c r="G26" i="6"/>
  <c r="H26" i="6"/>
  <c r="I26" i="6"/>
  <c r="J26" i="6"/>
  <c r="K26" i="6"/>
  <c r="L26" i="6"/>
  <c r="M26" i="6"/>
  <c r="A17" i="6"/>
  <c r="B17" i="6"/>
  <c r="C17" i="6"/>
  <c r="D17" i="6"/>
  <c r="E17" i="6"/>
  <c r="F17" i="6"/>
  <c r="G17" i="6"/>
  <c r="H17" i="6"/>
  <c r="I17" i="6"/>
  <c r="J17" i="6"/>
  <c r="K17" i="6"/>
  <c r="L17" i="6"/>
  <c r="M17" i="6"/>
  <c r="A16" i="6"/>
  <c r="A8" i="6"/>
  <c r="B8" i="6"/>
  <c r="C8" i="6"/>
  <c r="D8" i="6"/>
  <c r="E8" i="6"/>
  <c r="F8" i="6"/>
  <c r="G8" i="6"/>
  <c r="H8" i="6"/>
  <c r="I8" i="6"/>
  <c r="J8" i="6"/>
  <c r="K8" i="6"/>
  <c r="L8" i="6"/>
  <c r="M8" i="6"/>
  <c r="A9" i="6"/>
  <c r="B9" i="6"/>
  <c r="C9" i="6"/>
  <c r="D9" i="6"/>
  <c r="E9" i="6"/>
  <c r="F9" i="6"/>
  <c r="G9" i="6"/>
  <c r="H9" i="6"/>
  <c r="I9" i="6"/>
  <c r="J9" i="6"/>
  <c r="K9" i="6"/>
  <c r="L9" i="6"/>
  <c r="M9" i="6"/>
  <c r="A10" i="6"/>
  <c r="E10" i="6"/>
  <c r="F10" i="6"/>
  <c r="G10" i="6"/>
  <c r="H10" i="6"/>
  <c r="I10" i="6"/>
  <c r="J10" i="6"/>
  <c r="K10" i="6"/>
  <c r="L10" i="6"/>
  <c r="M10" i="6"/>
  <c r="A11" i="6"/>
  <c r="B11" i="6"/>
  <c r="C11" i="6"/>
  <c r="D11" i="6"/>
  <c r="E11" i="6"/>
  <c r="F11" i="6"/>
  <c r="G11" i="6"/>
  <c r="H11" i="6"/>
  <c r="I11" i="6"/>
  <c r="J11" i="6"/>
  <c r="K11" i="6"/>
  <c r="L11" i="6"/>
  <c r="M11" i="6"/>
  <c r="B7" i="6"/>
  <c r="C7" i="6"/>
  <c r="D7" i="6"/>
  <c r="E7" i="6"/>
  <c r="F7" i="6"/>
  <c r="G7" i="6"/>
  <c r="H7" i="6"/>
  <c r="I7" i="6"/>
  <c r="J7" i="6"/>
  <c r="K7" i="6"/>
  <c r="L7" i="6"/>
  <c r="M7" i="6"/>
  <c r="C16" i="6"/>
  <c r="D16" i="6"/>
  <c r="E16" i="6"/>
  <c r="F16" i="6"/>
  <c r="G16" i="6"/>
  <c r="H16" i="6"/>
  <c r="I16" i="6"/>
  <c r="J16" i="6"/>
  <c r="K16" i="6"/>
  <c r="L16" i="6"/>
  <c r="M16" i="6"/>
  <c r="O56" i="10"/>
  <c r="C18" i="10"/>
  <c r="O18" i="10" s="1"/>
  <c r="X18" i="10"/>
  <c r="Y18" i="10"/>
  <c r="C19" i="10"/>
  <c r="O19" i="10" s="1"/>
  <c r="X19" i="10"/>
  <c r="Y19" i="10"/>
  <c r="C20" i="10"/>
  <c r="O20" i="10" s="1"/>
  <c r="C21" i="10"/>
  <c r="O21" i="10" s="1"/>
  <c r="X21" i="10"/>
  <c r="Y21" i="10"/>
  <c r="O51" i="10"/>
  <c r="C53" i="10"/>
  <c r="C54" i="10" s="1"/>
  <c r="C52" i="10"/>
  <c r="O52" i="10" s="1"/>
  <c r="C49" i="10"/>
  <c r="C48" i="10"/>
  <c r="O48" i="10" s="1"/>
  <c r="C36" i="10"/>
  <c r="C35" i="10"/>
  <c r="E34" i="10" s="1"/>
  <c r="O22" i="10"/>
  <c r="W23" i="10" s="1"/>
  <c r="O23" i="10"/>
  <c r="A7" i="6"/>
  <c r="C31" i="6"/>
  <c r="D31" i="6"/>
  <c r="E31" i="6"/>
  <c r="F31" i="6"/>
  <c r="G31" i="6"/>
  <c r="H31" i="6"/>
  <c r="I31" i="6"/>
  <c r="J31" i="6"/>
  <c r="K31" i="6"/>
  <c r="L31" i="6"/>
  <c r="M31" i="6"/>
  <c r="C6" i="6"/>
  <c r="D6" i="6"/>
  <c r="E6" i="6"/>
  <c r="F6" i="6"/>
  <c r="G6" i="6"/>
  <c r="H6" i="6"/>
  <c r="I6" i="6"/>
  <c r="J6" i="6"/>
  <c r="K6" i="6"/>
  <c r="L6" i="6"/>
  <c r="M6" i="6"/>
  <c r="A6" i="6"/>
  <c r="C8" i="10"/>
  <c r="E8" i="10" s="1"/>
  <c r="C7" i="10"/>
  <c r="E7" i="10" s="1"/>
  <c r="Y22" i="10"/>
  <c r="X22" i="10"/>
  <c r="A5" i="6"/>
  <c r="C37" i="6" l="1"/>
  <c r="W20" i="10"/>
  <c r="O26" i="10"/>
  <c r="E36" i="10"/>
  <c r="E37" i="10"/>
  <c r="O53" i="10"/>
  <c r="E10" i="10"/>
  <c r="O49" i="10"/>
  <c r="C50" i="10"/>
  <c r="O54" i="10"/>
  <c r="E38" i="10"/>
  <c r="E38" i="6" s="1"/>
  <c r="E40" i="10" l="1"/>
  <c r="E40" i="6" s="1"/>
  <c r="E37" i="6"/>
  <c r="O50" i="10"/>
</calcChain>
</file>

<file path=xl/sharedStrings.xml><?xml version="1.0" encoding="utf-8"?>
<sst xmlns="http://schemas.openxmlformats.org/spreadsheetml/2006/main" count="295" uniqueCount="112">
  <si>
    <t>TOTAL</t>
  </si>
  <si>
    <t>LENGTH</t>
  </si>
  <si>
    <t>WEIGHT</t>
  </si>
  <si>
    <t>TYPE</t>
  </si>
  <si>
    <t>DIMENSIONS</t>
  </si>
  <si>
    <t>A</t>
  </si>
  <si>
    <t>B</t>
  </si>
  <si>
    <t>C</t>
  </si>
  <si>
    <t>D</t>
  </si>
  <si>
    <t>E</t>
  </si>
  <si>
    <t>R</t>
  </si>
  <si>
    <t>INC</t>
  </si>
  <si>
    <t>MARK</t>
  </si>
  <si>
    <t>BAR</t>
  </si>
  <si>
    <t>WEIGHT/FT</t>
  </si>
  <si>
    <t>#3</t>
  </si>
  <si>
    <t>#4</t>
  </si>
  <si>
    <t>#5</t>
  </si>
  <si>
    <t>#6</t>
  </si>
  <si>
    <t>#7</t>
  </si>
  <si>
    <t>#8</t>
  </si>
  <si>
    <t>#9</t>
  </si>
  <si>
    <t>#10</t>
  </si>
  <si>
    <t>#11</t>
  </si>
  <si>
    <t>#14</t>
  </si>
  <si>
    <t>#18</t>
  </si>
  <si>
    <t>STR</t>
  </si>
  <si>
    <t>TO</t>
  </si>
  <si>
    <t>SUBTRACT ALL</t>
  </si>
  <si>
    <t>1'-0"</t>
  </si>
  <si>
    <t>2'-6"</t>
  </si>
  <si>
    <t>L</t>
  </si>
  <si>
    <t>3'-8"</t>
  </si>
  <si>
    <t>2'-5"</t>
  </si>
  <si>
    <t>1'-4"</t>
  </si>
  <si>
    <t>7"</t>
  </si>
  <si>
    <t>R501</t>
  </si>
  <si>
    <t>R502</t>
  </si>
  <si>
    <t>G401</t>
  </si>
  <si>
    <t>G402</t>
  </si>
  <si>
    <t>G403</t>
  </si>
  <si>
    <t>G404</t>
  </si>
  <si>
    <t>G405</t>
  </si>
  <si>
    <t>G406</t>
  </si>
  <si>
    <t>6"</t>
  </si>
  <si>
    <t>2'-9"</t>
  </si>
  <si>
    <t>2 1/2"</t>
  </si>
  <si>
    <t>10"</t>
  </si>
  <si>
    <t>10 5/8"</t>
  </si>
  <si>
    <t>6'-6"</t>
  </si>
  <si>
    <t>6'-2"</t>
  </si>
  <si>
    <t>30'-0"</t>
  </si>
  <si>
    <t>17'-2"</t>
  </si>
  <si>
    <t>10'-0"</t>
  </si>
  <si>
    <t>12'-11"</t>
  </si>
  <si>
    <t>11'-4"</t>
  </si>
  <si>
    <t>14'-2"</t>
  </si>
  <si>
    <t>AR501</t>
  </si>
  <si>
    <t xml:space="preserve">OF 11 = </t>
  </si>
  <si>
    <t>8 SERIES</t>
  </si>
  <si>
    <t>AR502</t>
  </si>
  <si>
    <t>AR503</t>
  </si>
  <si>
    <t>AR504</t>
  </si>
  <si>
    <t>AG401</t>
  </si>
  <si>
    <t>AG402</t>
  </si>
  <si>
    <t>AG403</t>
  </si>
  <si>
    <t>AG404</t>
  </si>
  <si>
    <t>AG405</t>
  </si>
  <si>
    <t>AG406</t>
  </si>
  <si>
    <t>AG407</t>
  </si>
  <si>
    <t>1'-1"</t>
  </si>
  <si>
    <t>7'-1"</t>
  </si>
  <si>
    <t>3'-10"</t>
  </si>
  <si>
    <t>3'-7"</t>
  </si>
  <si>
    <t>1/4"</t>
  </si>
  <si>
    <t xml:space="preserve">TO </t>
  </si>
  <si>
    <t>4'-8"</t>
  </si>
  <si>
    <t>4'-5"</t>
  </si>
  <si>
    <t>6'-4"</t>
  </si>
  <si>
    <t>1 1/2"</t>
  </si>
  <si>
    <t>5"</t>
  </si>
  <si>
    <t>5'-1"</t>
  </si>
  <si>
    <t>4'-0"</t>
  </si>
  <si>
    <t>MAT'RL TYPE</t>
  </si>
  <si>
    <t>PARAPETS (SBR-3-20) (EPOXY COATED STEEL REINFORCEMENT - ECSR)</t>
  </si>
  <si>
    <t>PARAPETS (SBR-3-20) (GLASS FIBER REINFORCED POLYMER REINFORCEMENT - GFRP)</t>
  </si>
  <si>
    <t xml:space="preserve">PARAPETS ECSR SUBTOTAL = </t>
  </si>
  <si>
    <t>ECSR</t>
  </si>
  <si>
    <t>GFRP</t>
  </si>
  <si>
    <t xml:space="preserve">PARAPETS GFRP SUBTOTAL = </t>
  </si>
  <si>
    <t>TOTAL LENGTH</t>
  </si>
  <si>
    <t>3780'-0"</t>
  </si>
  <si>
    <t>618'-0"</t>
  </si>
  <si>
    <t>1680'-0"</t>
  </si>
  <si>
    <t>103'-4"</t>
  </si>
  <si>
    <t>45'-4"</t>
  </si>
  <si>
    <t>56'-8"</t>
  </si>
  <si>
    <t>6283'-4"</t>
  </si>
  <si>
    <t>PARAPETS TRANSITIONS (EPOXY COATED STEEL REINFORCEMENT - ECSR)</t>
  </si>
  <si>
    <t>PARAPET TRANSITIONS (GLASS FIBER REINFORCED POLYMER REINFORCEMENT - GFRP)</t>
  </si>
  <si>
    <t xml:space="preserve">PARAPET TRANSITIONS ECSR SUBTOTAL = </t>
  </si>
  <si>
    <t xml:space="preserve">PARAPET TRANSITIONS GFRP SUBTOTAL = </t>
  </si>
  <si>
    <t>WEIGHT (lbs.)</t>
  </si>
  <si>
    <t>400'-0"</t>
  </si>
  <si>
    <t>126'-8"</t>
  </si>
  <si>
    <t>101'-8"</t>
  </si>
  <si>
    <t>14'-8"</t>
  </si>
  <si>
    <t>44'-0"</t>
  </si>
  <si>
    <t>32'-0"</t>
  </si>
  <si>
    <t>10'-8"</t>
  </si>
  <si>
    <t>729'-8"</t>
  </si>
  <si>
    <t>1'-4 1/4"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</si>
</sst>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sz val="10"/>
      <name val="Arial"/>
      <family val="2"/>
    </font>
    <font>
      <sz val="8"/>
      <name val="Arial"/>
    </font>
    <font>
      <i/>
      <sz val="14"/>
      <name val="Verdana"/>
      <family val="2"/>
    </font>
    <font>
      <b/>
      <i/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>
      <left/>
      <right/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0">
    <xf numFmtId="0" fontId="0" fillId="0" borderId="0" xfId="0"/>
    <xf numFmtId="0" fontId="5" fillId="0" borderId="0" xfId="0" applyFont="1"/>
    <xf numFmtId="1" fontId="5" fillId="0" borderId="0" xfId="0" applyNumberFormat="1" applyFont="1"/>
    <xf numFmtId="0" fontId="5" fillId="0" borderId="0" xfId="0" applyFont="1" applyAlignment="1">
      <alignment horizontal="center"/>
    </xf>
    <xf numFmtId="0" fontId="5" fillId="0" borderId="0" xfId="1" applyFont="1" applyAlignment="1">
      <alignment horizontal="center"/>
    </xf>
    <xf numFmtId="2" fontId="5" fillId="0" borderId="14" xfId="0" applyNumberFormat="1" applyFont="1" applyBorder="1" applyAlignment="1">
      <alignment horizontal="left" vertical="center"/>
    </xf>
    <xf numFmtId="0" fontId="5" fillId="0" borderId="11" xfId="1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8" xfId="1" applyFont="1" applyBorder="1" applyAlignment="1">
      <alignment horizontal="center"/>
    </xf>
    <xf numFmtId="0" fontId="5" fillId="0" borderId="9" xfId="1" applyFont="1" applyBorder="1" applyAlignment="1">
      <alignment horizontal="center"/>
    </xf>
    <xf numFmtId="0" fontId="5" fillId="0" borderId="10" xfId="1" applyFont="1" applyBorder="1" applyAlignment="1">
      <alignment horizontal="center"/>
    </xf>
    <xf numFmtId="0" fontId="5" fillId="0" borderId="12" xfId="1" applyFont="1" applyBorder="1" applyAlignment="1">
      <alignment horizontal="center"/>
    </xf>
    <xf numFmtId="0" fontId="5" fillId="0" borderId="13" xfId="1" applyFont="1" applyBorder="1" applyAlignment="1">
      <alignment horizont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/>
    </xf>
    <xf numFmtId="1" fontId="5" fillId="0" borderId="15" xfId="0" applyNumberFormat="1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1" fontId="5" fillId="0" borderId="20" xfId="0" applyNumberFormat="1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5" fillId="0" borderId="21" xfId="0" applyFont="1" applyBorder="1" applyAlignment="1">
      <alignment vertical="center" wrapText="1"/>
    </xf>
    <xf numFmtId="0" fontId="5" fillId="0" borderId="22" xfId="0" applyFont="1" applyBorder="1" applyAlignment="1">
      <alignment vertical="center" wrapText="1"/>
    </xf>
    <xf numFmtId="1" fontId="5" fillId="0" borderId="22" xfId="0" applyNumberFormat="1" applyFont="1" applyBorder="1" applyAlignment="1">
      <alignment horizontal="center"/>
    </xf>
    <xf numFmtId="0" fontId="3" fillId="0" borderId="28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/>
    </xf>
    <xf numFmtId="0" fontId="5" fillId="0" borderId="30" xfId="0" applyFont="1" applyBorder="1" applyAlignment="1">
      <alignment vertical="center" wrapText="1"/>
    </xf>
    <xf numFmtId="0" fontId="5" fillId="0" borderId="28" xfId="0" applyFont="1" applyBorder="1" applyAlignment="1">
      <alignment horizontal="center"/>
    </xf>
    <xf numFmtId="0" fontId="5" fillId="0" borderId="30" xfId="0" applyFont="1" applyBorder="1" applyAlignment="1">
      <alignment horizontal="center"/>
    </xf>
    <xf numFmtId="0" fontId="5" fillId="0" borderId="31" xfId="0" applyFont="1" applyBorder="1" applyAlignment="1">
      <alignment horizontal="right"/>
    </xf>
    <xf numFmtId="0" fontId="5" fillId="0" borderId="32" xfId="0" applyFont="1" applyBorder="1" applyAlignment="1">
      <alignment horizontal="right"/>
    </xf>
    <xf numFmtId="0" fontId="5" fillId="0" borderId="29" xfId="0" applyFont="1" applyBorder="1" applyAlignment="1">
      <alignment horizontal="right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" fontId="3" fillId="0" borderId="2" xfId="0" applyNumberFormat="1" applyFont="1" applyBorder="1" applyAlignment="1">
      <alignment horizontal="center" vertical="center" wrapText="1"/>
    </xf>
    <xf numFmtId="1" fontId="3" fillId="0" borderId="3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textRotation="90"/>
    </xf>
    <xf numFmtId="0" fontId="3" fillId="0" borderId="3" xfId="0" applyFont="1" applyBorder="1" applyAlignment="1">
      <alignment horizontal="center" vertical="center" textRotation="90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17" xfId="0" applyFont="1" applyBorder="1" applyAlignment="1">
      <alignment horizontal="right" vertical="center"/>
    </xf>
    <xf numFmtId="0" fontId="4" fillId="0" borderId="15" xfId="0" applyFont="1" applyBorder="1" applyAlignment="1">
      <alignment horizontal="right" vertical="center"/>
    </xf>
    <xf numFmtId="0" fontId="3" fillId="0" borderId="4" xfId="0" applyFont="1" applyBorder="1" applyAlignment="1">
      <alignment horizontal="center" vertical="center" textRotation="90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1" fontId="3" fillId="0" borderId="4" xfId="0" applyNumberFormat="1" applyFont="1" applyBorder="1" applyAlignment="1">
      <alignment horizontal="center" vertical="center" wrapText="1"/>
    </xf>
  </cellXfs>
  <cellStyles count="2">
    <cellStyle name="Normal" xfId="0" builtinId="0"/>
    <cellStyle name="Normal 2" xfId="1" xr:uid="{0750A845-0979-455A-B404-ED78B3B01A7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38100</xdr:rowOff>
    </xdr:from>
    <xdr:to>
      <xdr:col>18</xdr:col>
      <xdr:colOff>522438</xdr:colOff>
      <xdr:row>56</xdr:row>
      <xdr:rowOff>17919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8100"/>
          <a:ext cx="11495238" cy="90476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F20E7D-64B5-4781-960B-8A073BB956B9}">
  <dimension ref="A1:AB234"/>
  <sheetViews>
    <sheetView tabSelected="1" zoomScale="90" zoomScaleNormal="90" workbookViewId="0">
      <selection activeCell="F26" sqref="F26"/>
    </sheetView>
  </sheetViews>
  <sheetFormatPr defaultRowHeight="12.75" x14ac:dyDescent="0.2"/>
  <cols>
    <col min="1" max="2" width="13" style="3" customWidth="1"/>
    <col min="3" max="3" width="14.85546875" style="3" customWidth="1"/>
    <col min="4" max="4" width="12.5703125" style="3" customWidth="1"/>
    <col min="5" max="5" width="14.42578125" style="3" customWidth="1"/>
    <col min="6" max="6" width="7.140625" style="3" customWidth="1"/>
    <col min="7" max="11" width="12.7109375" style="3" customWidth="1"/>
    <col min="12" max="14" width="9.140625" style="3"/>
    <col min="15" max="15" width="9.140625" style="1"/>
    <col min="16" max="17" width="9.140625" style="3"/>
    <col min="18" max="18" width="11.28515625" style="3" customWidth="1"/>
    <col min="19" max="19" width="9.140625" style="3"/>
    <col min="20" max="23" width="9.140625" style="1"/>
    <col min="24" max="24" width="11.5703125" style="1" customWidth="1"/>
    <col min="25" max="16384" width="9.140625" style="1"/>
  </cols>
  <sheetData>
    <row r="1" spans="1:28" ht="13.5" thickBot="1" x14ac:dyDescent="0.25">
      <c r="A1" s="47" t="s">
        <v>12</v>
      </c>
      <c r="B1" s="54" t="s">
        <v>83</v>
      </c>
      <c r="C1" s="48" t="s">
        <v>0</v>
      </c>
      <c r="D1" s="47" t="s">
        <v>1</v>
      </c>
      <c r="E1" s="57" t="s">
        <v>102</v>
      </c>
      <c r="F1" s="59" t="s">
        <v>3</v>
      </c>
      <c r="G1" s="47" t="s">
        <v>4</v>
      </c>
      <c r="H1" s="47"/>
      <c r="I1" s="47"/>
      <c r="J1" s="47"/>
      <c r="K1" s="47"/>
      <c r="L1" s="47"/>
      <c r="M1" s="47"/>
    </row>
    <row r="2" spans="1:28" ht="13.5" thickBot="1" x14ac:dyDescent="0.25">
      <c r="A2" s="47"/>
      <c r="B2" s="54"/>
      <c r="C2" s="56"/>
      <c r="D2" s="47"/>
      <c r="E2" s="57"/>
      <c r="F2" s="59"/>
      <c r="G2" s="47"/>
      <c r="H2" s="47"/>
      <c r="I2" s="47"/>
      <c r="J2" s="47"/>
      <c r="K2" s="47"/>
      <c r="L2" s="47"/>
      <c r="M2" s="47"/>
      <c r="O2" s="5"/>
    </row>
    <row r="3" spans="1:28" ht="13.5" customHeight="1" thickBot="1" x14ac:dyDescent="0.25">
      <c r="A3" s="47"/>
      <c r="B3" s="54"/>
      <c r="C3" s="56"/>
      <c r="D3" s="47"/>
      <c r="E3" s="57"/>
      <c r="F3" s="59"/>
      <c r="G3" s="47" t="s">
        <v>5</v>
      </c>
      <c r="H3" s="47" t="s">
        <v>6</v>
      </c>
      <c r="I3" s="47" t="s">
        <v>7</v>
      </c>
      <c r="J3" s="47" t="s">
        <v>8</v>
      </c>
      <c r="K3" s="47" t="s">
        <v>9</v>
      </c>
      <c r="L3" s="47" t="s">
        <v>10</v>
      </c>
      <c r="M3" s="47" t="s">
        <v>11</v>
      </c>
    </row>
    <row r="4" spans="1:28" ht="13.5" customHeight="1" thickBot="1" x14ac:dyDescent="0.25">
      <c r="A4" s="48"/>
      <c r="B4" s="55"/>
      <c r="C4" s="56"/>
      <c r="D4" s="48"/>
      <c r="E4" s="58"/>
      <c r="F4" s="60"/>
      <c r="G4" s="48"/>
      <c r="H4" s="48"/>
      <c r="I4" s="48"/>
      <c r="J4" s="48"/>
      <c r="K4" s="48"/>
      <c r="L4" s="48"/>
      <c r="M4" s="48"/>
    </row>
    <row r="5" spans="1:28" ht="21.75" customHeight="1" thickBot="1" x14ac:dyDescent="0.25">
      <c r="A5" s="49" t="s">
        <v>84</v>
      </c>
      <c r="B5" s="50"/>
      <c r="C5" s="51"/>
      <c r="D5" s="51"/>
      <c r="E5" s="51"/>
      <c r="F5" s="51"/>
      <c r="G5" s="51"/>
      <c r="H5" s="51"/>
      <c r="I5" s="51"/>
      <c r="J5" s="51"/>
      <c r="K5" s="51"/>
      <c r="L5" s="51"/>
      <c r="M5" s="52"/>
      <c r="N5" s="3" t="s">
        <v>2</v>
      </c>
      <c r="O5" s="1" t="s">
        <v>31</v>
      </c>
      <c r="P5" s="3" t="s">
        <v>1</v>
      </c>
      <c r="Q5" s="3" t="s">
        <v>5</v>
      </c>
      <c r="R5" s="3" t="s">
        <v>6</v>
      </c>
      <c r="S5" s="3" t="s">
        <v>7</v>
      </c>
      <c r="T5" s="1" t="s">
        <v>8</v>
      </c>
      <c r="U5" s="1" t="s">
        <v>9</v>
      </c>
      <c r="V5" s="1" t="s">
        <v>10</v>
      </c>
      <c r="W5" s="1" t="s">
        <v>11</v>
      </c>
      <c r="X5" s="53" t="s">
        <v>28</v>
      </c>
      <c r="Y5" s="53"/>
      <c r="Z5" s="53"/>
      <c r="AA5" s="53"/>
      <c r="AB5" s="53"/>
    </row>
    <row r="6" spans="1:28" ht="15" customHeight="1" x14ac:dyDescent="0.2">
      <c r="A6" s="33"/>
      <c r="B6" s="39"/>
      <c r="C6" s="34"/>
      <c r="D6" s="34"/>
      <c r="E6" s="34"/>
      <c r="F6" s="34"/>
      <c r="G6" s="34"/>
      <c r="H6" s="34"/>
      <c r="I6" s="34"/>
      <c r="J6" s="34"/>
      <c r="K6" s="34"/>
      <c r="L6" s="34"/>
      <c r="M6" s="35"/>
      <c r="X6" s="3"/>
      <c r="Y6" s="3"/>
      <c r="Z6" s="3"/>
      <c r="AA6" s="3"/>
      <c r="AB6" s="3"/>
    </row>
    <row r="7" spans="1:28" ht="15" customHeight="1" x14ac:dyDescent="0.2">
      <c r="A7" s="28" t="s">
        <v>36</v>
      </c>
      <c r="B7" s="40" t="s">
        <v>87</v>
      </c>
      <c r="C7" s="22">
        <f>260*2</f>
        <v>520</v>
      </c>
      <c r="D7" s="22" t="s">
        <v>49</v>
      </c>
      <c r="E7" s="23">
        <f>+ROUND(C7*N7*O7,0)</f>
        <v>3525</v>
      </c>
      <c r="F7" s="22">
        <v>37</v>
      </c>
      <c r="G7" s="22" t="s">
        <v>47</v>
      </c>
      <c r="H7" s="22" t="s">
        <v>48</v>
      </c>
      <c r="I7" s="22" t="s">
        <v>29</v>
      </c>
      <c r="J7" s="22" t="s">
        <v>47</v>
      </c>
      <c r="K7" s="22" t="s">
        <v>35</v>
      </c>
      <c r="L7" s="22"/>
      <c r="M7" s="29"/>
      <c r="N7" s="6">
        <v>1.0429999999999999</v>
      </c>
      <c r="O7" s="4">
        <v>6.5</v>
      </c>
    </row>
    <row r="8" spans="1:28" ht="15" customHeight="1" x14ac:dyDescent="0.2">
      <c r="A8" s="28" t="s">
        <v>37</v>
      </c>
      <c r="B8" s="40" t="s">
        <v>87</v>
      </c>
      <c r="C8" s="22">
        <f>260*2</f>
        <v>520</v>
      </c>
      <c r="D8" s="22" t="s">
        <v>50</v>
      </c>
      <c r="E8" s="23">
        <f>+ROUND(C8*N8*O8,0)</f>
        <v>3345</v>
      </c>
      <c r="F8" s="22">
        <v>23</v>
      </c>
      <c r="G8" s="22" t="s">
        <v>44</v>
      </c>
      <c r="H8" s="22" t="s">
        <v>45</v>
      </c>
      <c r="I8" s="22" t="s">
        <v>45</v>
      </c>
      <c r="J8" s="22"/>
      <c r="K8" s="22"/>
      <c r="L8" s="22" t="s">
        <v>46</v>
      </c>
      <c r="M8" s="29"/>
      <c r="N8" s="6">
        <v>1.0429999999999999</v>
      </c>
      <c r="O8" s="4">
        <v>6.1666999999999996</v>
      </c>
      <c r="Q8" s="4"/>
    </row>
    <row r="9" spans="1:28" ht="15" customHeight="1" x14ac:dyDescent="0.2">
      <c r="A9" s="28"/>
      <c r="B9" s="40"/>
      <c r="C9" s="22"/>
      <c r="D9" s="22"/>
      <c r="E9" s="23"/>
      <c r="F9" s="22"/>
      <c r="G9" s="22"/>
      <c r="H9" s="22"/>
      <c r="I9" s="22"/>
      <c r="J9" s="22"/>
      <c r="K9" s="22"/>
      <c r="L9" s="22"/>
      <c r="M9" s="29"/>
      <c r="N9" s="7"/>
      <c r="O9" s="4"/>
    </row>
    <row r="10" spans="1:28" ht="15" customHeight="1" x14ac:dyDescent="0.2">
      <c r="A10" s="44" t="s">
        <v>86</v>
      </c>
      <c r="B10" s="45"/>
      <c r="C10" s="45"/>
      <c r="D10" s="46"/>
      <c r="E10" s="23">
        <f>+SUM(E7:E8)</f>
        <v>6870</v>
      </c>
      <c r="F10" s="22"/>
      <c r="G10" s="22"/>
      <c r="H10" s="22"/>
      <c r="I10" s="22"/>
      <c r="J10" s="22"/>
      <c r="K10" s="22"/>
      <c r="L10" s="22"/>
      <c r="M10" s="29"/>
      <c r="N10" s="7"/>
      <c r="O10" s="4"/>
    </row>
    <row r="11" spans="1:28" ht="15" customHeight="1" thickBot="1" x14ac:dyDescent="0.25">
      <c r="A11" s="28"/>
      <c r="B11" s="40"/>
      <c r="C11" s="22"/>
      <c r="D11" s="22"/>
      <c r="E11" s="23"/>
      <c r="F11" s="22"/>
      <c r="G11" s="22"/>
      <c r="H11" s="22"/>
      <c r="I11" s="22"/>
      <c r="J11" s="22"/>
      <c r="K11" s="22"/>
      <c r="L11" s="22"/>
      <c r="M11" s="29"/>
      <c r="N11" s="7"/>
      <c r="O11" s="4"/>
    </row>
    <row r="12" spans="1:28" ht="13.5" thickBot="1" x14ac:dyDescent="0.25">
      <c r="A12" s="47" t="s">
        <v>12</v>
      </c>
      <c r="B12" s="54" t="s">
        <v>83</v>
      </c>
      <c r="C12" s="48" t="s">
        <v>0</v>
      </c>
      <c r="D12" s="47" t="s">
        <v>1</v>
      </c>
      <c r="E12" s="57" t="s">
        <v>90</v>
      </c>
      <c r="F12" s="59" t="s">
        <v>3</v>
      </c>
      <c r="G12" s="47" t="s">
        <v>4</v>
      </c>
      <c r="H12" s="47"/>
      <c r="I12" s="47"/>
      <c r="J12" s="47"/>
      <c r="K12" s="47"/>
      <c r="L12" s="47"/>
      <c r="M12" s="47"/>
    </row>
    <row r="13" spans="1:28" ht="13.5" thickBot="1" x14ac:dyDescent="0.25">
      <c r="A13" s="47"/>
      <c r="B13" s="54"/>
      <c r="C13" s="56"/>
      <c r="D13" s="47"/>
      <c r="E13" s="57"/>
      <c r="F13" s="59"/>
      <c r="G13" s="47"/>
      <c r="H13" s="47"/>
      <c r="I13" s="47"/>
      <c r="J13" s="47"/>
      <c r="K13" s="47"/>
      <c r="L13" s="47"/>
      <c r="M13" s="47"/>
      <c r="O13" s="5"/>
    </row>
    <row r="14" spans="1:28" ht="13.5" customHeight="1" thickBot="1" x14ac:dyDescent="0.25">
      <c r="A14" s="47"/>
      <c r="B14" s="54"/>
      <c r="C14" s="56"/>
      <c r="D14" s="47"/>
      <c r="E14" s="57"/>
      <c r="F14" s="59"/>
      <c r="G14" s="47" t="s">
        <v>5</v>
      </c>
      <c r="H14" s="47" t="s">
        <v>6</v>
      </c>
      <c r="I14" s="47" t="s">
        <v>7</v>
      </c>
      <c r="J14" s="47" t="s">
        <v>8</v>
      </c>
      <c r="K14" s="47" t="s">
        <v>9</v>
      </c>
      <c r="L14" s="47" t="s">
        <v>10</v>
      </c>
      <c r="M14" s="47" t="s">
        <v>11</v>
      </c>
    </row>
    <row r="15" spans="1:28" ht="13.5" customHeight="1" thickBot="1" x14ac:dyDescent="0.25">
      <c r="A15" s="48"/>
      <c r="B15" s="55"/>
      <c r="C15" s="56"/>
      <c r="D15" s="48"/>
      <c r="E15" s="58"/>
      <c r="F15" s="60"/>
      <c r="G15" s="48"/>
      <c r="H15" s="48"/>
      <c r="I15" s="48"/>
      <c r="J15" s="48"/>
      <c r="K15" s="48"/>
      <c r="L15" s="48"/>
      <c r="M15" s="48"/>
    </row>
    <row r="16" spans="1:28" ht="18.75" thickBot="1" x14ac:dyDescent="0.25">
      <c r="A16" s="49" t="s">
        <v>85</v>
      </c>
      <c r="B16" s="50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2"/>
      <c r="N16" s="3" t="s">
        <v>2</v>
      </c>
      <c r="O16" s="1" t="s">
        <v>31</v>
      </c>
      <c r="P16" s="3" t="s">
        <v>1</v>
      </c>
      <c r="Q16" s="3" t="s">
        <v>5</v>
      </c>
      <c r="R16" s="3" t="s">
        <v>6</v>
      </c>
      <c r="S16" s="3" t="s">
        <v>7</v>
      </c>
      <c r="T16" s="1" t="s">
        <v>8</v>
      </c>
      <c r="U16" s="1" t="s">
        <v>9</v>
      </c>
      <c r="V16" s="1" t="s">
        <v>10</v>
      </c>
      <c r="W16" s="1" t="s">
        <v>11</v>
      </c>
      <c r="X16" s="53" t="s">
        <v>28</v>
      </c>
      <c r="Y16" s="53"/>
      <c r="Z16" s="53"/>
      <c r="AA16" s="53"/>
      <c r="AB16" s="53"/>
    </row>
    <row r="17" spans="1:28" ht="15" customHeight="1" x14ac:dyDescent="0.2">
      <c r="A17" s="28"/>
      <c r="B17" s="40"/>
      <c r="C17" s="22"/>
      <c r="D17" s="22"/>
      <c r="E17" s="23"/>
      <c r="F17" s="22"/>
      <c r="G17" s="22"/>
      <c r="H17" s="22"/>
      <c r="I17" s="22"/>
      <c r="J17" s="22"/>
      <c r="K17" s="22"/>
      <c r="L17" s="22"/>
      <c r="M17" s="29"/>
      <c r="N17" s="7"/>
      <c r="O17" s="4"/>
    </row>
    <row r="18" spans="1:28" ht="15" customHeight="1" x14ac:dyDescent="0.2">
      <c r="A18" s="28" t="s">
        <v>38</v>
      </c>
      <c r="B18" s="40" t="s">
        <v>88</v>
      </c>
      <c r="C18" s="22">
        <f>63*2</f>
        <v>126</v>
      </c>
      <c r="D18" s="22" t="s">
        <v>51</v>
      </c>
      <c r="E18" s="23" t="s">
        <v>91</v>
      </c>
      <c r="F18" s="22" t="s">
        <v>26</v>
      </c>
      <c r="G18" s="22"/>
      <c r="H18" s="22"/>
      <c r="I18" s="22"/>
      <c r="J18" s="22"/>
      <c r="K18" s="22"/>
      <c r="L18" s="22"/>
      <c r="M18" s="29"/>
      <c r="N18" s="6">
        <v>30</v>
      </c>
      <c r="O18" s="4">
        <f t="shared" ref="O18:O23" si="0">+N18*C18</f>
        <v>3780</v>
      </c>
      <c r="X18" s="1">
        <f>2/12</f>
        <v>0.16666666666666666</v>
      </c>
      <c r="Y18" s="1">
        <f>2/12</f>
        <v>0.16666666666666666</v>
      </c>
    </row>
    <row r="19" spans="1:28" ht="15" customHeight="1" x14ac:dyDescent="0.2">
      <c r="A19" s="28" t="s">
        <v>39</v>
      </c>
      <c r="B19" s="40" t="s">
        <v>88</v>
      </c>
      <c r="C19" s="22">
        <f>18*2</f>
        <v>36</v>
      </c>
      <c r="D19" s="22" t="s">
        <v>52</v>
      </c>
      <c r="E19" s="23" t="s">
        <v>92</v>
      </c>
      <c r="F19" s="22" t="s">
        <v>26</v>
      </c>
      <c r="G19" s="22"/>
      <c r="H19" s="22"/>
      <c r="I19" s="22"/>
      <c r="J19" s="22"/>
      <c r="K19" s="22"/>
      <c r="L19" s="22"/>
      <c r="M19" s="29"/>
      <c r="N19" s="6">
        <v>17.166667</v>
      </c>
      <c r="O19" s="4">
        <f t="shared" si="0"/>
        <v>618.00001199999997</v>
      </c>
      <c r="T19" s="3"/>
      <c r="U19" s="3"/>
      <c r="X19" s="1">
        <f>2/12</f>
        <v>0.16666666666666666</v>
      </c>
      <c r="Y19" s="1">
        <f>2/12</f>
        <v>0.16666666666666666</v>
      </c>
    </row>
    <row r="20" spans="1:28" ht="15" customHeight="1" x14ac:dyDescent="0.2">
      <c r="A20" s="28" t="s">
        <v>40</v>
      </c>
      <c r="B20" s="40" t="s">
        <v>88</v>
      </c>
      <c r="C20" s="22">
        <f>84*2</f>
        <v>168</v>
      </c>
      <c r="D20" s="22" t="s">
        <v>53</v>
      </c>
      <c r="E20" s="23" t="s">
        <v>93</v>
      </c>
      <c r="F20" s="22" t="s">
        <v>26</v>
      </c>
      <c r="G20" s="22"/>
      <c r="H20" s="22"/>
      <c r="I20" s="22"/>
      <c r="J20" s="22"/>
      <c r="K20" s="22"/>
      <c r="L20" s="22"/>
      <c r="M20" s="29"/>
      <c r="N20" s="6">
        <v>10</v>
      </c>
      <c r="O20" s="4">
        <f t="shared" si="0"/>
        <v>1680</v>
      </c>
      <c r="T20" s="3"/>
      <c r="U20" s="3"/>
      <c r="W20" s="1">
        <f>(O21-O19)/31</f>
        <v>-16.602150838709676</v>
      </c>
    </row>
    <row r="21" spans="1:28" ht="15" customHeight="1" x14ac:dyDescent="0.2">
      <c r="A21" s="28" t="s">
        <v>41</v>
      </c>
      <c r="B21" s="40" t="s">
        <v>88</v>
      </c>
      <c r="C21" s="22">
        <f>4*2</f>
        <v>8</v>
      </c>
      <c r="D21" s="22" t="s">
        <v>54</v>
      </c>
      <c r="E21" s="23" t="s">
        <v>94</v>
      </c>
      <c r="F21" s="22" t="s">
        <v>26</v>
      </c>
      <c r="G21" s="22"/>
      <c r="H21" s="22"/>
      <c r="I21" s="22"/>
      <c r="J21" s="22"/>
      <c r="K21" s="22"/>
      <c r="L21" s="22"/>
      <c r="M21" s="29"/>
      <c r="N21" s="6">
        <v>12.916667</v>
      </c>
      <c r="O21" s="4">
        <f t="shared" si="0"/>
        <v>103.333336</v>
      </c>
      <c r="X21" s="1">
        <f>2/12</f>
        <v>0.16666666666666666</v>
      </c>
      <c r="Y21" s="1">
        <f>2/12</f>
        <v>0.16666666666666666</v>
      </c>
    </row>
    <row r="22" spans="1:28" ht="15" customHeight="1" x14ac:dyDescent="0.2">
      <c r="A22" s="28" t="s">
        <v>42</v>
      </c>
      <c r="B22" s="40" t="s">
        <v>88</v>
      </c>
      <c r="C22" s="22">
        <v>4</v>
      </c>
      <c r="D22" s="22" t="s">
        <v>55</v>
      </c>
      <c r="E22" s="23" t="s">
        <v>95</v>
      </c>
      <c r="F22" s="22" t="s">
        <v>26</v>
      </c>
      <c r="G22" s="22"/>
      <c r="H22" s="22"/>
      <c r="I22" s="22"/>
      <c r="J22" s="22"/>
      <c r="K22" s="22"/>
      <c r="L22" s="22"/>
      <c r="M22" s="29"/>
      <c r="N22" s="6">
        <v>11.333299999999999</v>
      </c>
      <c r="O22" s="4">
        <f t="shared" si="0"/>
        <v>45.333199999999998</v>
      </c>
      <c r="T22" s="3"/>
      <c r="U22" s="3"/>
      <c r="X22" s="1">
        <f>2/12</f>
        <v>0.16666666666666666</v>
      </c>
      <c r="Y22" s="1">
        <f>2/12</f>
        <v>0.16666666666666666</v>
      </c>
    </row>
    <row r="23" spans="1:28" ht="15" customHeight="1" x14ac:dyDescent="0.2">
      <c r="A23" s="28" t="s">
        <v>43</v>
      </c>
      <c r="B23" s="40" t="s">
        <v>88</v>
      </c>
      <c r="C23" s="22">
        <v>4</v>
      </c>
      <c r="D23" s="22" t="s">
        <v>56</v>
      </c>
      <c r="E23" s="23" t="s">
        <v>96</v>
      </c>
      <c r="F23" s="22" t="s">
        <v>26</v>
      </c>
      <c r="G23" s="22"/>
      <c r="H23" s="22"/>
      <c r="I23" s="22"/>
      <c r="J23" s="22"/>
      <c r="K23" s="22"/>
      <c r="L23" s="22"/>
      <c r="M23" s="29"/>
      <c r="N23" s="6">
        <v>14.166700000000001</v>
      </c>
      <c r="O23" s="4">
        <f t="shared" si="0"/>
        <v>56.666800000000002</v>
      </c>
      <c r="T23" s="3"/>
      <c r="U23" s="3"/>
      <c r="W23" s="1" t="e">
        <f>(#REF!-O22)/31</f>
        <v>#REF!</v>
      </c>
    </row>
    <row r="24" spans="1:28" ht="15" customHeight="1" x14ac:dyDescent="0.2">
      <c r="A24" s="28"/>
      <c r="B24" s="40"/>
      <c r="C24" s="22"/>
      <c r="D24" s="22"/>
      <c r="E24" s="23"/>
      <c r="F24" s="22"/>
      <c r="G24" s="22"/>
      <c r="H24" s="22"/>
      <c r="I24" s="22"/>
      <c r="J24" s="22"/>
      <c r="K24" s="22"/>
      <c r="L24" s="22"/>
      <c r="M24" s="29"/>
      <c r="N24" s="7"/>
      <c r="O24" s="4"/>
    </row>
    <row r="25" spans="1:28" ht="15" customHeight="1" x14ac:dyDescent="0.2">
      <c r="A25" s="44" t="s">
        <v>89</v>
      </c>
      <c r="B25" s="45"/>
      <c r="C25" s="45"/>
      <c r="D25" s="46"/>
      <c r="E25" s="23" t="s">
        <v>97</v>
      </c>
      <c r="F25" s="22"/>
      <c r="G25" s="22"/>
      <c r="H25" s="22"/>
      <c r="I25" s="22"/>
      <c r="J25" s="22"/>
      <c r="K25" s="22"/>
      <c r="L25" s="22"/>
      <c r="M25" s="29"/>
      <c r="N25" s="7"/>
      <c r="O25" s="4"/>
    </row>
    <row r="26" spans="1:28" ht="15" customHeight="1" thickBot="1" x14ac:dyDescent="0.25">
      <c r="A26" s="36"/>
      <c r="B26" s="41"/>
      <c r="C26" s="37"/>
      <c r="D26" s="31"/>
      <c r="E26" s="38"/>
      <c r="F26" s="31"/>
      <c r="G26" s="31"/>
      <c r="H26" s="31"/>
      <c r="I26" s="31"/>
      <c r="J26" s="31"/>
      <c r="K26" s="31"/>
      <c r="L26" s="31"/>
      <c r="M26" s="32"/>
      <c r="N26" s="6"/>
      <c r="O26" s="4">
        <f>+SUM(O18:O23)</f>
        <v>6283.3333480000001</v>
      </c>
    </row>
    <row r="27" spans="1:28" ht="13.5" customHeight="1" thickBot="1" x14ac:dyDescent="0.25">
      <c r="A27" s="47" t="s">
        <v>12</v>
      </c>
      <c r="B27" s="54" t="s">
        <v>83</v>
      </c>
      <c r="C27" s="48" t="s">
        <v>0</v>
      </c>
      <c r="D27" s="47" t="s">
        <v>1</v>
      </c>
      <c r="E27" s="57" t="s">
        <v>102</v>
      </c>
      <c r="F27" s="59" t="s">
        <v>3</v>
      </c>
      <c r="G27" s="47" t="s">
        <v>4</v>
      </c>
      <c r="H27" s="47"/>
      <c r="I27" s="47"/>
      <c r="J27" s="47"/>
      <c r="K27" s="47"/>
      <c r="L27" s="47"/>
      <c r="M27" s="47"/>
    </row>
    <row r="28" spans="1:28" ht="13.5" customHeight="1" thickBot="1" x14ac:dyDescent="0.25">
      <c r="A28" s="47"/>
      <c r="B28" s="54"/>
      <c r="C28" s="56"/>
      <c r="D28" s="47"/>
      <c r="E28" s="57"/>
      <c r="F28" s="59"/>
      <c r="G28" s="47"/>
      <c r="H28" s="47"/>
      <c r="I28" s="47"/>
      <c r="J28" s="47"/>
      <c r="K28" s="47"/>
      <c r="L28" s="47"/>
      <c r="M28" s="47"/>
      <c r="O28" s="5"/>
    </row>
    <row r="29" spans="1:28" ht="13.5" customHeight="1" thickBot="1" x14ac:dyDescent="0.25">
      <c r="A29" s="47"/>
      <c r="B29" s="54"/>
      <c r="C29" s="56"/>
      <c r="D29" s="47"/>
      <c r="E29" s="57"/>
      <c r="F29" s="59"/>
      <c r="G29" s="47" t="s">
        <v>5</v>
      </c>
      <c r="H29" s="47" t="s">
        <v>6</v>
      </c>
      <c r="I29" s="47" t="s">
        <v>7</v>
      </c>
      <c r="J29" s="47" t="s">
        <v>8</v>
      </c>
      <c r="K29" s="47" t="s">
        <v>9</v>
      </c>
      <c r="L29" s="47" t="s">
        <v>10</v>
      </c>
      <c r="M29" s="47" t="s">
        <v>11</v>
      </c>
    </row>
    <row r="30" spans="1:28" ht="13.5" customHeight="1" thickBot="1" x14ac:dyDescent="0.25">
      <c r="A30" s="48"/>
      <c r="B30" s="55"/>
      <c r="C30" s="56"/>
      <c r="D30" s="48"/>
      <c r="E30" s="58"/>
      <c r="F30" s="60"/>
      <c r="G30" s="48"/>
      <c r="H30" s="48"/>
      <c r="I30" s="48"/>
      <c r="J30" s="48"/>
      <c r="K30" s="48"/>
      <c r="L30" s="48"/>
      <c r="M30" s="48"/>
    </row>
    <row r="31" spans="1:28" ht="21.75" customHeight="1" thickBot="1" x14ac:dyDescent="0.25">
      <c r="A31" s="49" t="s">
        <v>98</v>
      </c>
      <c r="B31" s="50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2"/>
      <c r="N31" s="3" t="s">
        <v>2</v>
      </c>
      <c r="O31" s="1" t="s">
        <v>31</v>
      </c>
      <c r="P31" s="3" t="s">
        <v>1</v>
      </c>
      <c r="Q31" s="3" t="s">
        <v>5</v>
      </c>
      <c r="R31" s="3" t="s">
        <v>6</v>
      </c>
      <c r="S31" s="3" t="s">
        <v>7</v>
      </c>
      <c r="T31" s="1" t="s">
        <v>8</v>
      </c>
      <c r="U31" s="1" t="s">
        <v>9</v>
      </c>
      <c r="V31" s="1" t="s">
        <v>10</v>
      </c>
      <c r="W31" s="1" t="s">
        <v>11</v>
      </c>
      <c r="X31" s="53" t="s">
        <v>28</v>
      </c>
      <c r="Y31" s="53"/>
      <c r="Z31" s="53"/>
      <c r="AA31" s="53"/>
      <c r="AB31" s="53"/>
    </row>
    <row r="32" spans="1:28" ht="15" customHeight="1" x14ac:dyDescent="0.2">
      <c r="A32" s="24"/>
      <c r="B32" s="42"/>
      <c r="C32" s="25"/>
      <c r="D32" s="25"/>
      <c r="E32" s="26"/>
      <c r="F32" s="25"/>
      <c r="G32" s="25"/>
      <c r="H32" s="25"/>
      <c r="I32" s="25"/>
      <c r="J32" s="25"/>
      <c r="K32" s="25"/>
      <c r="L32" s="25"/>
      <c r="M32" s="27"/>
      <c r="N32" s="6"/>
      <c r="O32" s="4"/>
    </row>
    <row r="33" spans="1:28" ht="15" customHeight="1" x14ac:dyDescent="0.2">
      <c r="A33" s="28"/>
      <c r="B33" s="40"/>
      <c r="C33" s="22" t="s">
        <v>59</v>
      </c>
      <c r="D33" s="22" t="s">
        <v>76</v>
      </c>
      <c r="E33" s="22"/>
      <c r="F33" s="22"/>
      <c r="G33" s="22"/>
      <c r="H33" s="22" t="s">
        <v>72</v>
      </c>
      <c r="I33" s="22"/>
      <c r="J33" s="22"/>
      <c r="K33" s="22"/>
      <c r="L33" s="22"/>
      <c r="M33" s="29"/>
    </row>
    <row r="34" spans="1:28" ht="15" customHeight="1" x14ac:dyDescent="0.2">
      <c r="A34" s="28" t="s">
        <v>57</v>
      </c>
      <c r="B34" s="40" t="s">
        <v>87</v>
      </c>
      <c r="C34" s="22" t="s">
        <v>58</v>
      </c>
      <c r="D34" s="22" t="s">
        <v>75</v>
      </c>
      <c r="E34" s="23">
        <f>+ROUND(C35*N34*O34,0)</f>
        <v>417</v>
      </c>
      <c r="F34" s="22">
        <v>1</v>
      </c>
      <c r="G34" s="22" t="s">
        <v>29</v>
      </c>
      <c r="H34" s="22" t="s">
        <v>27</v>
      </c>
      <c r="I34" s="22"/>
      <c r="J34" s="22"/>
      <c r="K34" s="22"/>
      <c r="L34" s="22"/>
      <c r="M34" s="29" t="s">
        <v>74</v>
      </c>
      <c r="N34" s="3">
        <v>1.0429999999999999</v>
      </c>
      <c r="O34" s="1">
        <v>4.5416670000000003</v>
      </c>
    </row>
    <row r="35" spans="1:28" ht="15" customHeight="1" x14ac:dyDescent="0.2">
      <c r="A35" s="28"/>
      <c r="B35" s="40"/>
      <c r="C35" s="22">
        <f>8*11</f>
        <v>88</v>
      </c>
      <c r="D35" s="22" t="s">
        <v>77</v>
      </c>
      <c r="E35" s="23"/>
      <c r="F35" s="22"/>
      <c r="G35" s="22"/>
      <c r="H35" s="22" t="s">
        <v>73</v>
      </c>
      <c r="I35" s="22"/>
      <c r="J35" s="22"/>
      <c r="K35" s="22"/>
      <c r="L35" s="22"/>
      <c r="M35" s="29"/>
    </row>
    <row r="36" spans="1:28" ht="15" customHeight="1" x14ac:dyDescent="0.2">
      <c r="A36" s="28" t="s">
        <v>60</v>
      </c>
      <c r="B36" s="40" t="s">
        <v>87</v>
      </c>
      <c r="C36" s="22">
        <f>4*2*4</f>
        <v>32</v>
      </c>
      <c r="D36" s="22" t="s">
        <v>77</v>
      </c>
      <c r="E36" s="23">
        <f>+ROUND(C36*N36*O36,0)</f>
        <v>147</v>
      </c>
      <c r="F36" s="22">
        <v>1</v>
      </c>
      <c r="G36" s="22" t="s">
        <v>29</v>
      </c>
      <c r="H36" s="22" t="s">
        <v>73</v>
      </c>
      <c r="I36" s="22"/>
      <c r="J36" s="22"/>
      <c r="K36" s="22"/>
      <c r="L36" s="22"/>
      <c r="M36" s="29"/>
      <c r="N36" s="3">
        <v>1.0429999999999999</v>
      </c>
      <c r="O36" s="1">
        <v>4.4166670000000003</v>
      </c>
    </row>
    <row r="37" spans="1:28" ht="15" customHeight="1" x14ac:dyDescent="0.2">
      <c r="A37" s="28" t="s">
        <v>61</v>
      </c>
      <c r="B37" s="40" t="s">
        <v>87</v>
      </c>
      <c r="C37" s="22">
        <f>4*2+3*2</f>
        <v>14</v>
      </c>
      <c r="D37" s="22" t="s">
        <v>71</v>
      </c>
      <c r="E37" s="23">
        <f>+ROUND(C37*N37*O37,0)</f>
        <v>103</v>
      </c>
      <c r="F37" s="22">
        <v>37</v>
      </c>
      <c r="G37" s="22" t="s">
        <v>70</v>
      </c>
      <c r="H37" s="22" t="s">
        <v>48</v>
      </c>
      <c r="I37" s="22" t="s">
        <v>29</v>
      </c>
      <c r="J37" s="22" t="s">
        <v>47</v>
      </c>
      <c r="K37" s="22" t="s">
        <v>35</v>
      </c>
      <c r="L37" s="22"/>
      <c r="M37" s="29"/>
      <c r="N37" s="3">
        <v>1.0429999999999999</v>
      </c>
      <c r="O37" s="1">
        <v>7.0833329999999997</v>
      </c>
    </row>
    <row r="38" spans="1:28" ht="15" customHeight="1" x14ac:dyDescent="0.2">
      <c r="A38" s="28" t="s">
        <v>62</v>
      </c>
      <c r="B38" s="40" t="s">
        <v>87</v>
      </c>
      <c r="C38" s="22">
        <f>+C37</f>
        <v>14</v>
      </c>
      <c r="D38" s="22" t="s">
        <v>50</v>
      </c>
      <c r="E38" s="23">
        <f>+ROUND(C38*N38*O38,0)</f>
        <v>90</v>
      </c>
      <c r="F38" s="22">
        <v>23</v>
      </c>
      <c r="G38" s="22" t="s">
        <v>44</v>
      </c>
      <c r="H38" s="22" t="s">
        <v>45</v>
      </c>
      <c r="I38" s="22" t="s">
        <v>45</v>
      </c>
      <c r="J38" s="22"/>
      <c r="K38" s="22"/>
      <c r="L38" s="22" t="s">
        <v>46</v>
      </c>
      <c r="M38" s="29"/>
      <c r="N38" s="3">
        <v>1.0429999999999999</v>
      </c>
      <c r="O38" s="1">
        <v>6.1666699999999999</v>
      </c>
    </row>
    <row r="39" spans="1:28" ht="15" customHeight="1" x14ac:dyDescent="0.2">
      <c r="A39" s="28"/>
      <c r="B39" s="40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9"/>
    </row>
    <row r="40" spans="1:28" ht="15" customHeight="1" x14ac:dyDescent="0.2">
      <c r="A40" s="44" t="s">
        <v>100</v>
      </c>
      <c r="B40" s="45"/>
      <c r="C40" s="45"/>
      <c r="D40" s="46"/>
      <c r="E40" s="23">
        <f>+SUM(E34:E38)</f>
        <v>757</v>
      </c>
      <c r="F40" s="22"/>
      <c r="G40" s="22"/>
      <c r="H40" s="22"/>
      <c r="I40" s="22"/>
      <c r="J40" s="22"/>
      <c r="K40" s="22"/>
      <c r="L40" s="22"/>
      <c r="M40" s="29"/>
    </row>
    <row r="41" spans="1:28" ht="15" customHeight="1" thickBot="1" x14ac:dyDescent="0.25">
      <c r="A41" s="28"/>
      <c r="B41" s="40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9"/>
    </row>
    <row r="42" spans="1:28" ht="13.5" thickBot="1" x14ac:dyDescent="0.25">
      <c r="A42" s="47" t="s">
        <v>12</v>
      </c>
      <c r="B42" s="54" t="s">
        <v>83</v>
      </c>
      <c r="C42" s="48" t="s">
        <v>0</v>
      </c>
      <c r="D42" s="47" t="s">
        <v>1</v>
      </c>
      <c r="E42" s="57" t="s">
        <v>90</v>
      </c>
      <c r="F42" s="59" t="s">
        <v>3</v>
      </c>
      <c r="G42" s="47" t="s">
        <v>4</v>
      </c>
      <c r="H42" s="47"/>
      <c r="I42" s="47"/>
      <c r="J42" s="47"/>
      <c r="K42" s="47"/>
      <c r="L42" s="47"/>
      <c r="M42" s="47"/>
    </row>
    <row r="43" spans="1:28" ht="13.5" thickBot="1" x14ac:dyDescent="0.25">
      <c r="A43" s="47"/>
      <c r="B43" s="54"/>
      <c r="C43" s="56"/>
      <c r="D43" s="47"/>
      <c r="E43" s="57"/>
      <c r="F43" s="59"/>
      <c r="G43" s="47"/>
      <c r="H43" s="47"/>
      <c r="I43" s="47"/>
      <c r="J43" s="47"/>
      <c r="K43" s="47"/>
      <c r="L43" s="47"/>
      <c r="M43" s="47"/>
      <c r="O43" s="5"/>
    </row>
    <row r="44" spans="1:28" ht="13.5" customHeight="1" thickBot="1" x14ac:dyDescent="0.25">
      <c r="A44" s="47"/>
      <c r="B44" s="54"/>
      <c r="C44" s="56"/>
      <c r="D44" s="47"/>
      <c r="E44" s="57"/>
      <c r="F44" s="59"/>
      <c r="G44" s="47" t="s">
        <v>5</v>
      </c>
      <c r="H44" s="47" t="s">
        <v>6</v>
      </c>
      <c r="I44" s="47" t="s">
        <v>7</v>
      </c>
      <c r="J44" s="47" t="s">
        <v>8</v>
      </c>
      <c r="K44" s="47" t="s">
        <v>9</v>
      </c>
      <c r="L44" s="47" t="s">
        <v>10</v>
      </c>
      <c r="M44" s="47" t="s">
        <v>11</v>
      </c>
    </row>
    <row r="45" spans="1:28" ht="13.5" customHeight="1" thickBot="1" x14ac:dyDescent="0.25">
      <c r="A45" s="48"/>
      <c r="B45" s="55"/>
      <c r="C45" s="56"/>
      <c r="D45" s="48"/>
      <c r="E45" s="58"/>
      <c r="F45" s="60"/>
      <c r="G45" s="48"/>
      <c r="H45" s="48"/>
      <c r="I45" s="48"/>
      <c r="J45" s="48"/>
      <c r="K45" s="48"/>
      <c r="L45" s="48"/>
      <c r="M45" s="48"/>
    </row>
    <row r="46" spans="1:28" ht="21.75" customHeight="1" thickBot="1" x14ac:dyDescent="0.25">
      <c r="A46" s="49" t="s">
        <v>99</v>
      </c>
      <c r="B46" s="50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2"/>
      <c r="N46" s="3" t="s">
        <v>2</v>
      </c>
      <c r="O46" s="1" t="s">
        <v>31</v>
      </c>
      <c r="P46" s="3" t="s">
        <v>1</v>
      </c>
      <c r="Q46" s="3" t="s">
        <v>5</v>
      </c>
      <c r="R46" s="3" t="s">
        <v>6</v>
      </c>
      <c r="S46" s="3" t="s">
        <v>7</v>
      </c>
      <c r="T46" s="1" t="s">
        <v>8</v>
      </c>
      <c r="U46" s="1" t="s">
        <v>9</v>
      </c>
      <c r="V46" s="1" t="s">
        <v>10</v>
      </c>
      <c r="W46" s="1" t="s">
        <v>11</v>
      </c>
      <c r="X46" s="53" t="s">
        <v>28</v>
      </c>
      <c r="Y46" s="53"/>
      <c r="Z46" s="53"/>
      <c r="AA46" s="53"/>
      <c r="AB46" s="53"/>
    </row>
    <row r="47" spans="1:28" ht="15" customHeight="1" x14ac:dyDescent="0.2">
      <c r="A47" s="28"/>
      <c r="B47" s="40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9"/>
    </row>
    <row r="48" spans="1:28" ht="15" customHeight="1" x14ac:dyDescent="0.2">
      <c r="A48" s="28" t="s">
        <v>63</v>
      </c>
      <c r="B48" s="40" t="s">
        <v>88</v>
      </c>
      <c r="C48" s="22">
        <f>10*4</f>
        <v>40</v>
      </c>
      <c r="D48" s="22" t="s">
        <v>53</v>
      </c>
      <c r="E48" s="22" t="s">
        <v>103</v>
      </c>
      <c r="F48" s="22" t="s">
        <v>26</v>
      </c>
      <c r="G48" s="22"/>
      <c r="H48" s="22"/>
      <c r="I48" s="22"/>
      <c r="J48" s="22"/>
      <c r="K48" s="22"/>
      <c r="L48" s="22"/>
      <c r="M48" s="29"/>
      <c r="N48" s="3">
        <v>10</v>
      </c>
      <c r="O48" s="1">
        <f t="shared" ref="O48:O54" si="1">+N48*C48</f>
        <v>400</v>
      </c>
    </row>
    <row r="49" spans="1:17" ht="15" customHeight="1" x14ac:dyDescent="0.2">
      <c r="A49" s="28" t="s">
        <v>64</v>
      </c>
      <c r="B49" s="40" t="s">
        <v>88</v>
      </c>
      <c r="C49" s="22">
        <f>5*4</f>
        <v>20</v>
      </c>
      <c r="D49" s="22" t="s">
        <v>78</v>
      </c>
      <c r="E49" s="22" t="s">
        <v>104</v>
      </c>
      <c r="F49" s="22">
        <v>25</v>
      </c>
      <c r="G49" s="22" t="s">
        <v>30</v>
      </c>
      <c r="H49" s="22" t="s">
        <v>33</v>
      </c>
      <c r="I49" s="22" t="s">
        <v>111</v>
      </c>
      <c r="J49" s="22" t="s">
        <v>79</v>
      </c>
      <c r="K49" s="22" t="s">
        <v>80</v>
      </c>
      <c r="L49" s="22"/>
      <c r="M49" s="29"/>
      <c r="N49" s="3">
        <v>6.3333000000000004</v>
      </c>
      <c r="O49" s="1">
        <f t="shared" si="1"/>
        <v>126.66600000000001</v>
      </c>
    </row>
    <row r="50" spans="1:17" ht="15" customHeight="1" x14ac:dyDescent="0.2">
      <c r="A50" s="28" t="s">
        <v>65</v>
      </c>
      <c r="B50" s="40" t="s">
        <v>88</v>
      </c>
      <c r="C50" s="22">
        <f>+C49</f>
        <v>20</v>
      </c>
      <c r="D50" s="22" t="s">
        <v>81</v>
      </c>
      <c r="E50" s="22" t="s">
        <v>105</v>
      </c>
      <c r="F50" s="22" t="s">
        <v>26</v>
      </c>
      <c r="G50" s="22"/>
      <c r="H50" s="22"/>
      <c r="I50" s="22"/>
      <c r="J50" s="22"/>
      <c r="K50" s="22"/>
      <c r="L50" s="22"/>
      <c r="M50" s="29"/>
      <c r="N50" s="3">
        <v>5.0833329999999997</v>
      </c>
      <c r="O50" s="1">
        <f t="shared" si="1"/>
        <v>101.66665999999999</v>
      </c>
    </row>
    <row r="51" spans="1:17" ht="15" customHeight="1" x14ac:dyDescent="0.2">
      <c r="A51" s="28" t="s">
        <v>66</v>
      </c>
      <c r="B51" s="40" t="s">
        <v>88</v>
      </c>
      <c r="C51" s="22">
        <v>4</v>
      </c>
      <c r="D51" s="22" t="s">
        <v>32</v>
      </c>
      <c r="E51" s="22" t="s">
        <v>106</v>
      </c>
      <c r="F51" s="22" t="s">
        <v>26</v>
      </c>
      <c r="G51" s="22"/>
      <c r="H51" s="22"/>
      <c r="I51" s="22"/>
      <c r="J51" s="22"/>
      <c r="K51" s="22"/>
      <c r="L51" s="22"/>
      <c r="M51" s="29"/>
      <c r="N51" s="3">
        <v>3.6667000000000001</v>
      </c>
      <c r="O51" s="1">
        <f t="shared" si="1"/>
        <v>14.6668</v>
      </c>
    </row>
    <row r="52" spans="1:17" ht="15" customHeight="1" x14ac:dyDescent="0.2">
      <c r="A52" s="28" t="s">
        <v>67</v>
      </c>
      <c r="B52" s="40" t="s">
        <v>88</v>
      </c>
      <c r="C52" s="22">
        <f>4*4</f>
        <v>16</v>
      </c>
      <c r="D52" s="22" t="s">
        <v>45</v>
      </c>
      <c r="E52" s="22" t="s">
        <v>107</v>
      </c>
      <c r="F52" s="22" t="s">
        <v>26</v>
      </c>
      <c r="G52" s="22"/>
      <c r="H52" s="22"/>
      <c r="I52" s="22"/>
      <c r="J52" s="22"/>
      <c r="K52" s="22"/>
      <c r="L52" s="22"/>
      <c r="M52" s="29"/>
      <c r="N52" s="3">
        <v>2.75</v>
      </c>
      <c r="O52" s="1">
        <f t="shared" si="1"/>
        <v>44</v>
      </c>
    </row>
    <row r="53" spans="1:17" ht="15" customHeight="1" x14ac:dyDescent="0.2">
      <c r="A53" s="28" t="s">
        <v>68</v>
      </c>
      <c r="B53" s="40" t="s">
        <v>88</v>
      </c>
      <c r="C53" s="22">
        <f>4*2</f>
        <v>8</v>
      </c>
      <c r="D53" s="22" t="s">
        <v>82</v>
      </c>
      <c r="E53" s="22" t="s">
        <v>108</v>
      </c>
      <c r="F53" s="22" t="s">
        <v>26</v>
      </c>
      <c r="G53" s="22"/>
      <c r="H53" s="22"/>
      <c r="I53" s="22"/>
      <c r="J53" s="22"/>
      <c r="K53" s="22"/>
      <c r="L53" s="22"/>
      <c r="M53" s="29"/>
      <c r="N53" s="3">
        <v>4</v>
      </c>
      <c r="O53" s="1">
        <f t="shared" si="1"/>
        <v>32</v>
      </c>
    </row>
    <row r="54" spans="1:17" ht="15" customHeight="1" x14ac:dyDescent="0.2">
      <c r="A54" s="28" t="s">
        <v>69</v>
      </c>
      <c r="B54" s="40" t="s">
        <v>88</v>
      </c>
      <c r="C54" s="22">
        <f>+C53</f>
        <v>8</v>
      </c>
      <c r="D54" s="22" t="s">
        <v>34</v>
      </c>
      <c r="E54" s="22" t="s">
        <v>109</v>
      </c>
      <c r="F54" s="22" t="s">
        <v>26</v>
      </c>
      <c r="G54" s="22"/>
      <c r="H54" s="22"/>
      <c r="I54" s="22"/>
      <c r="J54" s="22"/>
      <c r="K54" s="22"/>
      <c r="L54" s="22"/>
      <c r="M54" s="29"/>
      <c r="N54" s="3">
        <v>1.333</v>
      </c>
      <c r="O54" s="1">
        <f t="shared" si="1"/>
        <v>10.664</v>
      </c>
    </row>
    <row r="55" spans="1:17" ht="15" customHeight="1" x14ac:dyDescent="0.2">
      <c r="A55" s="28"/>
      <c r="B55" s="40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9"/>
    </row>
    <row r="56" spans="1:17" ht="15" customHeight="1" x14ac:dyDescent="0.2">
      <c r="A56" s="44" t="s">
        <v>101</v>
      </c>
      <c r="B56" s="45"/>
      <c r="C56" s="45"/>
      <c r="D56" s="46"/>
      <c r="E56" s="22" t="s">
        <v>110</v>
      </c>
      <c r="F56" s="22"/>
      <c r="G56" s="22"/>
      <c r="H56" s="22"/>
      <c r="I56" s="22"/>
      <c r="J56" s="22"/>
      <c r="K56" s="22"/>
      <c r="L56" s="22"/>
      <c r="M56" s="29"/>
      <c r="O56" s="1">
        <f>+SUM(O48:O54)</f>
        <v>729.66345999999999</v>
      </c>
    </row>
    <row r="57" spans="1:17" ht="15" customHeight="1" thickBot="1" x14ac:dyDescent="0.25">
      <c r="A57" s="30"/>
      <c r="B57" s="43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2"/>
      <c r="P57" s="1"/>
      <c r="Q57" s="1"/>
    </row>
    <row r="58" spans="1:17" ht="17.25" customHeight="1" x14ac:dyDescent="0.2">
      <c r="P58" s="10"/>
      <c r="Q58" s="6"/>
    </row>
    <row r="59" spans="1:17" ht="17.25" customHeight="1" x14ac:dyDescent="0.2">
      <c r="P59" s="10"/>
      <c r="Q59" s="6"/>
    </row>
    <row r="60" spans="1:17" ht="17.25" customHeight="1" x14ac:dyDescent="0.2">
      <c r="P60" s="8" t="s">
        <v>13</v>
      </c>
      <c r="Q60" s="9" t="s">
        <v>14</v>
      </c>
    </row>
    <row r="61" spans="1:17" ht="17.25" customHeight="1" x14ac:dyDescent="0.2">
      <c r="P61" s="10" t="s">
        <v>15</v>
      </c>
      <c r="Q61" s="6">
        <v>0.376</v>
      </c>
    </row>
    <row r="62" spans="1:17" ht="17.25" customHeight="1" x14ac:dyDescent="0.2">
      <c r="P62" s="10" t="s">
        <v>16</v>
      </c>
      <c r="Q62" s="6">
        <v>0.66800000000000004</v>
      </c>
    </row>
    <row r="63" spans="1:17" ht="17.25" customHeight="1" x14ac:dyDescent="0.2">
      <c r="P63" s="10" t="s">
        <v>17</v>
      </c>
      <c r="Q63" s="6">
        <v>1.0429999999999999</v>
      </c>
    </row>
    <row r="64" spans="1:17" ht="17.25" customHeight="1" x14ac:dyDescent="0.2">
      <c r="P64" s="10" t="s">
        <v>18</v>
      </c>
      <c r="Q64" s="6">
        <v>1.502</v>
      </c>
    </row>
    <row r="65" spans="16:17" ht="17.25" customHeight="1" x14ac:dyDescent="0.2">
      <c r="P65" s="10" t="s">
        <v>19</v>
      </c>
      <c r="Q65" s="6">
        <v>2.044</v>
      </c>
    </row>
    <row r="66" spans="16:17" ht="17.25" customHeight="1" x14ac:dyDescent="0.2">
      <c r="P66" s="10" t="s">
        <v>20</v>
      </c>
      <c r="Q66" s="6">
        <v>2.67</v>
      </c>
    </row>
    <row r="67" spans="16:17" ht="17.25" customHeight="1" x14ac:dyDescent="0.2">
      <c r="P67" s="10" t="s">
        <v>21</v>
      </c>
      <c r="Q67" s="6">
        <v>3.4</v>
      </c>
    </row>
    <row r="68" spans="16:17" ht="17.25" customHeight="1" x14ac:dyDescent="0.2">
      <c r="P68" s="10" t="s">
        <v>22</v>
      </c>
      <c r="Q68" s="6">
        <v>4.3029999999999999</v>
      </c>
    </row>
    <row r="69" spans="16:17" ht="17.25" customHeight="1" x14ac:dyDescent="0.2">
      <c r="P69" s="10" t="s">
        <v>23</v>
      </c>
      <c r="Q69" s="6">
        <v>5.3129999999999997</v>
      </c>
    </row>
    <row r="70" spans="16:17" ht="17.25" customHeight="1" x14ac:dyDescent="0.2">
      <c r="P70" s="10" t="s">
        <v>24</v>
      </c>
      <c r="Q70" s="6">
        <v>7.65</v>
      </c>
    </row>
    <row r="71" spans="16:17" ht="17.25" customHeight="1" x14ac:dyDescent="0.2">
      <c r="P71" s="11" t="s">
        <v>25</v>
      </c>
      <c r="Q71" s="12">
        <v>13.6</v>
      </c>
    </row>
    <row r="72" spans="16:17" ht="17.25" customHeight="1" x14ac:dyDescent="0.2"/>
    <row r="73" spans="16:17" ht="17.25" customHeight="1" x14ac:dyDescent="0.2"/>
    <row r="74" spans="16:17" ht="17.25" customHeight="1" x14ac:dyDescent="0.2"/>
    <row r="75" spans="16:17" ht="17.25" customHeight="1" x14ac:dyDescent="0.2"/>
    <row r="76" spans="16:17" ht="17.25" customHeight="1" x14ac:dyDescent="0.2"/>
    <row r="77" spans="16:17" ht="17.25" customHeight="1" x14ac:dyDescent="0.2"/>
    <row r="78" spans="16:17" ht="17.25" customHeight="1" x14ac:dyDescent="0.2"/>
    <row r="79" spans="16:17" ht="17.25" customHeight="1" x14ac:dyDescent="0.2"/>
    <row r="80" spans="16:17" ht="17.25" customHeight="1" x14ac:dyDescent="0.2"/>
    <row r="81" ht="17.25" customHeight="1" x14ac:dyDescent="0.2"/>
    <row r="82" ht="17.25" customHeight="1" x14ac:dyDescent="0.2"/>
    <row r="83" ht="17.25" customHeight="1" x14ac:dyDescent="0.2"/>
    <row r="84" ht="17.25" customHeight="1" x14ac:dyDescent="0.2"/>
    <row r="85" ht="17.25" customHeight="1" x14ac:dyDescent="0.2"/>
    <row r="86" ht="17.25" customHeight="1" x14ac:dyDescent="0.2"/>
    <row r="87" ht="17.25" customHeight="1" x14ac:dyDescent="0.2"/>
    <row r="88" ht="17.25" customHeight="1" x14ac:dyDescent="0.2"/>
    <row r="89" ht="17.25" customHeight="1" x14ac:dyDescent="0.2"/>
    <row r="90" ht="17.25" customHeight="1" x14ac:dyDescent="0.2"/>
    <row r="91" ht="17.25" customHeight="1" x14ac:dyDescent="0.2"/>
    <row r="92" ht="17.25" customHeight="1" x14ac:dyDescent="0.2"/>
    <row r="93" ht="17.25" customHeight="1" x14ac:dyDescent="0.2"/>
    <row r="94" ht="17.25" customHeight="1" x14ac:dyDescent="0.2"/>
    <row r="95" ht="17.25" customHeight="1" x14ac:dyDescent="0.2"/>
    <row r="96" ht="17.25" customHeight="1" x14ac:dyDescent="0.2"/>
    <row r="97" ht="17.25" customHeight="1" x14ac:dyDescent="0.2"/>
    <row r="98" ht="17.25" customHeight="1" x14ac:dyDescent="0.2"/>
    <row r="99" ht="17.25" customHeight="1" x14ac:dyDescent="0.2"/>
    <row r="100" ht="17.25" customHeight="1" x14ac:dyDescent="0.2"/>
    <row r="101" ht="17.25" customHeight="1" x14ac:dyDescent="0.2"/>
    <row r="102" ht="17.25" customHeight="1" x14ac:dyDescent="0.2"/>
    <row r="103" ht="17.25" customHeight="1" x14ac:dyDescent="0.2"/>
    <row r="104" ht="17.25" customHeight="1" x14ac:dyDescent="0.2"/>
    <row r="105" ht="17.25" customHeight="1" x14ac:dyDescent="0.2"/>
    <row r="106" ht="17.25" customHeight="1" x14ac:dyDescent="0.2"/>
    <row r="107" ht="17.25" customHeight="1" x14ac:dyDescent="0.2"/>
    <row r="108" ht="17.25" customHeight="1" x14ac:dyDescent="0.2"/>
    <row r="109" ht="17.25" customHeight="1" x14ac:dyDescent="0.2"/>
    <row r="110" ht="17.25" customHeight="1" x14ac:dyDescent="0.2"/>
    <row r="111" ht="17.25" customHeight="1" x14ac:dyDescent="0.2"/>
    <row r="112" ht="17.25" customHeight="1" x14ac:dyDescent="0.2"/>
    <row r="113" ht="17.25" customHeight="1" x14ac:dyDescent="0.2"/>
    <row r="114" ht="17.25" customHeight="1" x14ac:dyDescent="0.2"/>
    <row r="115" ht="17.25" customHeight="1" x14ac:dyDescent="0.2"/>
    <row r="116" ht="17.25" customHeight="1" x14ac:dyDescent="0.2"/>
    <row r="117" ht="17.25" customHeight="1" x14ac:dyDescent="0.2"/>
    <row r="118" ht="17.25" customHeight="1" x14ac:dyDescent="0.2"/>
    <row r="119" ht="17.25" customHeight="1" x14ac:dyDescent="0.2"/>
    <row r="120" ht="17.25" customHeight="1" x14ac:dyDescent="0.2"/>
    <row r="121" ht="17.25" customHeight="1" x14ac:dyDescent="0.2"/>
    <row r="122" ht="17.25" customHeight="1" x14ac:dyDescent="0.2"/>
    <row r="123" ht="17.25" customHeight="1" x14ac:dyDescent="0.2"/>
    <row r="124" ht="17.25" customHeight="1" x14ac:dyDescent="0.2"/>
    <row r="125" ht="17.25" customHeight="1" x14ac:dyDescent="0.2"/>
    <row r="126" ht="17.25" customHeight="1" x14ac:dyDescent="0.2"/>
    <row r="127" ht="17.25" customHeight="1" x14ac:dyDescent="0.2"/>
    <row r="128" ht="17.25" customHeight="1" x14ac:dyDescent="0.2"/>
    <row r="129" ht="17.25" customHeight="1" x14ac:dyDescent="0.2"/>
    <row r="130" ht="17.25" customHeight="1" x14ac:dyDescent="0.2"/>
    <row r="131" ht="17.25" customHeight="1" x14ac:dyDescent="0.2"/>
    <row r="132" ht="17.25" customHeight="1" x14ac:dyDescent="0.2"/>
    <row r="133" ht="17.25" customHeight="1" x14ac:dyDescent="0.2"/>
    <row r="134" ht="17.25" customHeight="1" x14ac:dyDescent="0.2"/>
    <row r="135" ht="17.25" customHeight="1" x14ac:dyDescent="0.2"/>
    <row r="136" ht="17.25" customHeight="1" x14ac:dyDescent="0.2"/>
    <row r="137" ht="17.25" customHeight="1" x14ac:dyDescent="0.2"/>
    <row r="138" ht="17.25" customHeight="1" x14ac:dyDescent="0.2"/>
    <row r="139" ht="17.25" customHeight="1" x14ac:dyDescent="0.2"/>
    <row r="140" ht="17.25" customHeight="1" x14ac:dyDescent="0.2"/>
    <row r="141" ht="17.25" customHeight="1" x14ac:dyDescent="0.2"/>
    <row r="142" ht="17.25" customHeight="1" x14ac:dyDescent="0.2"/>
    <row r="143" ht="17.25" customHeight="1" x14ac:dyDescent="0.2"/>
    <row r="144" ht="17.25" customHeight="1" x14ac:dyDescent="0.2"/>
    <row r="145" ht="17.25" customHeight="1" x14ac:dyDescent="0.2"/>
    <row r="146" ht="17.25" customHeight="1" x14ac:dyDescent="0.2"/>
    <row r="147" ht="17.25" customHeight="1" x14ac:dyDescent="0.2"/>
    <row r="148" ht="17.25" customHeight="1" x14ac:dyDescent="0.2"/>
    <row r="149" ht="17.25" customHeight="1" x14ac:dyDescent="0.2"/>
    <row r="150" ht="17.25" customHeight="1" x14ac:dyDescent="0.2"/>
    <row r="151" ht="17.25" customHeight="1" x14ac:dyDescent="0.2"/>
    <row r="152" ht="17.25" customHeight="1" x14ac:dyDescent="0.2"/>
    <row r="153" ht="17.25" customHeight="1" x14ac:dyDescent="0.2"/>
    <row r="154" ht="17.25" customHeight="1" x14ac:dyDescent="0.2"/>
    <row r="155" ht="17.25" customHeight="1" x14ac:dyDescent="0.2"/>
    <row r="156" ht="17.25" customHeight="1" x14ac:dyDescent="0.2"/>
    <row r="157" ht="17.25" customHeight="1" x14ac:dyDescent="0.2"/>
    <row r="158" ht="17.25" customHeight="1" x14ac:dyDescent="0.2"/>
    <row r="159" ht="17.25" customHeight="1" x14ac:dyDescent="0.2"/>
    <row r="160" ht="17.25" customHeight="1" x14ac:dyDescent="0.2"/>
    <row r="161" ht="17.25" customHeight="1" x14ac:dyDescent="0.2"/>
    <row r="162" ht="17.25" customHeight="1" x14ac:dyDescent="0.2"/>
    <row r="163" ht="17.25" customHeight="1" x14ac:dyDescent="0.2"/>
    <row r="164" ht="17.25" customHeight="1" x14ac:dyDescent="0.2"/>
    <row r="165" ht="17.25" customHeight="1" x14ac:dyDescent="0.2"/>
    <row r="166" ht="17.25" customHeight="1" x14ac:dyDescent="0.2"/>
    <row r="167" ht="17.25" customHeight="1" x14ac:dyDescent="0.2"/>
    <row r="168" ht="17.25" customHeight="1" x14ac:dyDescent="0.2"/>
    <row r="169" ht="17.25" customHeight="1" x14ac:dyDescent="0.2"/>
    <row r="170" ht="17.25" customHeight="1" x14ac:dyDescent="0.2"/>
    <row r="171" ht="17.25" customHeight="1" x14ac:dyDescent="0.2"/>
    <row r="172" ht="17.25" customHeight="1" x14ac:dyDescent="0.2"/>
    <row r="173" ht="17.25" customHeight="1" x14ac:dyDescent="0.2"/>
    <row r="174" ht="17.25" customHeight="1" x14ac:dyDescent="0.2"/>
    <row r="175" ht="17.25" customHeight="1" x14ac:dyDescent="0.2"/>
    <row r="176" ht="17.25" customHeight="1" x14ac:dyDescent="0.2"/>
    <row r="177" ht="17.25" customHeight="1" x14ac:dyDescent="0.2"/>
    <row r="178" ht="17.25" customHeight="1" x14ac:dyDescent="0.2"/>
    <row r="179" ht="17.25" customHeight="1" x14ac:dyDescent="0.2"/>
    <row r="180" ht="17.25" customHeight="1" x14ac:dyDescent="0.2"/>
    <row r="181" ht="17.25" customHeight="1" x14ac:dyDescent="0.2"/>
    <row r="182" ht="17.25" customHeight="1" x14ac:dyDescent="0.2"/>
    <row r="183" ht="17.25" customHeight="1" x14ac:dyDescent="0.2"/>
    <row r="184" ht="17.25" customHeight="1" x14ac:dyDescent="0.2"/>
    <row r="185" ht="17.25" customHeight="1" x14ac:dyDescent="0.2"/>
    <row r="186" ht="17.25" customHeight="1" x14ac:dyDescent="0.2"/>
    <row r="187" ht="17.25" customHeight="1" x14ac:dyDescent="0.2"/>
    <row r="188" ht="17.25" customHeight="1" x14ac:dyDescent="0.2"/>
    <row r="189" ht="17.25" customHeight="1" x14ac:dyDescent="0.2"/>
    <row r="190" ht="17.25" customHeight="1" x14ac:dyDescent="0.2"/>
    <row r="191" ht="17.25" customHeight="1" x14ac:dyDescent="0.2"/>
    <row r="192" ht="17.25" customHeight="1" x14ac:dyDescent="0.2"/>
    <row r="193" ht="17.25" customHeight="1" x14ac:dyDescent="0.2"/>
    <row r="194" ht="17.25" customHeight="1" x14ac:dyDescent="0.2"/>
    <row r="195" ht="17.25" customHeight="1" x14ac:dyDescent="0.2"/>
    <row r="196" ht="17.25" customHeight="1" x14ac:dyDescent="0.2"/>
    <row r="197" ht="17.25" customHeight="1" x14ac:dyDescent="0.2"/>
    <row r="198" ht="17.25" customHeight="1" x14ac:dyDescent="0.2"/>
    <row r="199" ht="17.25" customHeight="1" x14ac:dyDescent="0.2"/>
    <row r="200" ht="17.25" customHeight="1" x14ac:dyDescent="0.2"/>
    <row r="201" ht="17.25" customHeight="1" x14ac:dyDescent="0.2"/>
    <row r="202" ht="17.25" customHeight="1" x14ac:dyDescent="0.2"/>
    <row r="203" ht="17.25" customHeight="1" x14ac:dyDescent="0.2"/>
    <row r="204" ht="17.25" customHeight="1" x14ac:dyDescent="0.2"/>
    <row r="205" ht="17.25" customHeight="1" x14ac:dyDescent="0.2"/>
    <row r="206" ht="17.25" customHeight="1" x14ac:dyDescent="0.2"/>
    <row r="207" ht="17.25" customHeight="1" x14ac:dyDescent="0.2"/>
    <row r="208" ht="17.25" customHeight="1" x14ac:dyDescent="0.2"/>
    <row r="209" ht="17.25" customHeight="1" x14ac:dyDescent="0.2"/>
    <row r="210" ht="17.25" customHeight="1" x14ac:dyDescent="0.2"/>
    <row r="211" ht="17.25" customHeight="1" x14ac:dyDescent="0.2"/>
    <row r="212" ht="17.25" customHeight="1" x14ac:dyDescent="0.2"/>
    <row r="213" ht="17.25" customHeight="1" x14ac:dyDescent="0.2"/>
    <row r="214" ht="17.25" customHeight="1" x14ac:dyDescent="0.2"/>
    <row r="215" ht="17.25" customHeight="1" x14ac:dyDescent="0.2"/>
    <row r="216" ht="17.25" customHeight="1" x14ac:dyDescent="0.2"/>
    <row r="217" ht="17.25" customHeight="1" x14ac:dyDescent="0.2"/>
    <row r="218" ht="17.25" customHeight="1" x14ac:dyDescent="0.2"/>
    <row r="219" ht="17.25" customHeight="1" x14ac:dyDescent="0.2"/>
    <row r="220" ht="17.25" customHeight="1" x14ac:dyDescent="0.2"/>
    <row r="221" ht="17.25" customHeight="1" x14ac:dyDescent="0.2"/>
    <row r="222" ht="17.25" customHeight="1" x14ac:dyDescent="0.2"/>
    <row r="223" ht="17.25" customHeight="1" x14ac:dyDescent="0.2"/>
    <row r="224" ht="17.25" customHeight="1" x14ac:dyDescent="0.2"/>
    <row r="225" ht="17.25" customHeight="1" x14ac:dyDescent="0.2"/>
    <row r="226" ht="17.25" customHeight="1" x14ac:dyDescent="0.2"/>
    <row r="227" ht="17.25" customHeight="1" x14ac:dyDescent="0.2"/>
    <row r="228" ht="17.25" customHeight="1" x14ac:dyDescent="0.2"/>
    <row r="229" ht="17.25" customHeight="1" x14ac:dyDescent="0.2"/>
    <row r="230" ht="17.25" customHeight="1" x14ac:dyDescent="0.2"/>
    <row r="231" ht="17.25" customHeight="1" x14ac:dyDescent="0.2"/>
    <row r="232" ht="17.25" customHeight="1" x14ac:dyDescent="0.2"/>
    <row r="233" ht="17.25" customHeight="1" x14ac:dyDescent="0.2"/>
    <row r="234" ht="17.25" customHeight="1" x14ac:dyDescent="0.2"/>
  </sheetData>
  <mergeCells count="68">
    <mergeCell ref="X5:AB5"/>
    <mergeCell ref="L3:L4"/>
    <mergeCell ref="M3:M4"/>
    <mergeCell ref="A5:M5"/>
    <mergeCell ref="A1:A4"/>
    <mergeCell ref="K3:K4"/>
    <mergeCell ref="D1:D4"/>
    <mergeCell ref="E1:E4"/>
    <mergeCell ref="F1:F4"/>
    <mergeCell ref="G1:M2"/>
    <mergeCell ref="G3:G4"/>
    <mergeCell ref="H3:H4"/>
    <mergeCell ref="I3:I4"/>
    <mergeCell ref="J3:J4"/>
    <mergeCell ref="B1:B4"/>
    <mergeCell ref="A12:A15"/>
    <mergeCell ref="B12:B15"/>
    <mergeCell ref="C12:C15"/>
    <mergeCell ref="D12:D15"/>
    <mergeCell ref="C1:C4"/>
    <mergeCell ref="E12:E15"/>
    <mergeCell ref="F12:F15"/>
    <mergeCell ref="G12:M13"/>
    <mergeCell ref="G14:G15"/>
    <mergeCell ref="H14:H15"/>
    <mergeCell ref="I14:I15"/>
    <mergeCell ref="J14:J15"/>
    <mergeCell ref="K14:K15"/>
    <mergeCell ref="L14:L15"/>
    <mergeCell ref="M14:M15"/>
    <mergeCell ref="K44:K45"/>
    <mergeCell ref="A16:M16"/>
    <mergeCell ref="X16:AB16"/>
    <mergeCell ref="A10:D10"/>
    <mergeCell ref="A25:D25"/>
    <mergeCell ref="A27:A30"/>
    <mergeCell ref="B27:B30"/>
    <mergeCell ref="C27:C30"/>
    <mergeCell ref="D27:D30"/>
    <mergeCell ref="E27:E30"/>
    <mergeCell ref="F27:F30"/>
    <mergeCell ref="G27:M28"/>
    <mergeCell ref="G29:G30"/>
    <mergeCell ref="H29:H30"/>
    <mergeCell ref="I29:I30"/>
    <mergeCell ref="J29:J30"/>
    <mergeCell ref="A40:D40"/>
    <mergeCell ref="L29:L30"/>
    <mergeCell ref="M29:M30"/>
    <mergeCell ref="A31:M31"/>
    <mergeCell ref="X31:AB31"/>
    <mergeCell ref="K29:K30"/>
    <mergeCell ref="A56:D56"/>
    <mergeCell ref="L44:L45"/>
    <mergeCell ref="M44:M45"/>
    <mergeCell ref="A46:M46"/>
    <mergeCell ref="X46:AB46"/>
    <mergeCell ref="A42:A45"/>
    <mergeCell ref="B42:B45"/>
    <mergeCell ref="C42:C45"/>
    <mergeCell ref="D42:D45"/>
    <mergeCell ref="E42:E45"/>
    <mergeCell ref="F42:F45"/>
    <mergeCell ref="G42:M43"/>
    <mergeCell ref="G44:G45"/>
    <mergeCell ref="H44:H45"/>
    <mergeCell ref="I44:I45"/>
    <mergeCell ref="J44:J45"/>
  </mergeCells>
  <phoneticPr fontId="2" type="noConversion"/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</sheetPr>
  <dimension ref="A1:M65"/>
  <sheetViews>
    <sheetView zoomScale="90" zoomScaleNormal="90" workbookViewId="0">
      <selection activeCell="C37" sqref="C37"/>
    </sheetView>
  </sheetViews>
  <sheetFormatPr defaultRowHeight="12.75" x14ac:dyDescent="0.2"/>
  <cols>
    <col min="1" max="2" width="12.85546875" style="1" customWidth="1"/>
    <col min="3" max="3" width="12.85546875" style="2" customWidth="1"/>
    <col min="4" max="5" width="12.85546875" style="1" customWidth="1"/>
    <col min="6" max="6" width="8.7109375" style="1" customWidth="1"/>
    <col min="7" max="13" width="10.28515625" style="1" customWidth="1"/>
    <col min="14" max="14" width="10.140625" style="1" customWidth="1"/>
    <col min="15" max="16384" width="9.140625" style="1"/>
  </cols>
  <sheetData>
    <row r="1" spans="1:13" ht="13.5" thickBot="1" x14ac:dyDescent="0.25">
      <c r="A1" s="47" t="s">
        <v>12</v>
      </c>
      <c r="B1" s="54" t="s">
        <v>83</v>
      </c>
      <c r="C1" s="48" t="s">
        <v>0</v>
      </c>
      <c r="D1" s="47" t="s">
        <v>1</v>
      </c>
      <c r="E1" s="57" t="s">
        <v>102</v>
      </c>
      <c r="F1" s="59" t="s">
        <v>3</v>
      </c>
      <c r="G1" s="47" t="s">
        <v>4</v>
      </c>
      <c r="H1" s="47"/>
      <c r="I1" s="47"/>
      <c r="J1" s="47"/>
      <c r="K1" s="47"/>
      <c r="L1" s="47"/>
      <c r="M1" s="47"/>
    </row>
    <row r="2" spans="1:13" ht="13.5" thickBot="1" x14ac:dyDescent="0.25">
      <c r="A2" s="47"/>
      <c r="B2" s="54"/>
      <c r="C2" s="56"/>
      <c r="D2" s="47"/>
      <c r="E2" s="57"/>
      <c r="F2" s="59"/>
      <c r="G2" s="47"/>
      <c r="H2" s="47"/>
      <c r="I2" s="47"/>
      <c r="J2" s="47"/>
      <c r="K2" s="47"/>
      <c r="L2" s="47"/>
      <c r="M2" s="47"/>
    </row>
    <row r="3" spans="1:13" ht="13.5" thickBot="1" x14ac:dyDescent="0.25">
      <c r="A3" s="47"/>
      <c r="B3" s="54"/>
      <c r="C3" s="56"/>
      <c r="D3" s="47"/>
      <c r="E3" s="57"/>
      <c r="F3" s="59"/>
      <c r="G3" s="47" t="s">
        <v>5</v>
      </c>
      <c r="H3" s="47" t="s">
        <v>6</v>
      </c>
      <c r="I3" s="47" t="s">
        <v>7</v>
      </c>
      <c r="J3" s="47" t="s">
        <v>8</v>
      </c>
      <c r="K3" s="47" t="s">
        <v>9</v>
      </c>
      <c r="L3" s="47" t="s">
        <v>10</v>
      </c>
      <c r="M3" s="47" t="s">
        <v>11</v>
      </c>
    </row>
    <row r="4" spans="1:13" ht="13.5" thickBot="1" x14ac:dyDescent="0.25">
      <c r="A4" s="47"/>
      <c r="B4" s="54"/>
      <c r="C4" s="67"/>
      <c r="D4" s="47"/>
      <c r="E4" s="57"/>
      <c r="F4" s="59"/>
      <c r="G4" s="47"/>
      <c r="H4" s="47"/>
      <c r="I4" s="47"/>
      <c r="J4" s="47"/>
      <c r="K4" s="47"/>
      <c r="L4" s="47"/>
      <c r="M4" s="47"/>
    </row>
    <row r="5" spans="1:13" ht="21.75" customHeight="1" thickBot="1" x14ac:dyDescent="0.25">
      <c r="A5" s="61" t="str">
        <f>Entry!A5</f>
        <v>PARAPETS (SBR-3-20) (EPOXY COATED STEEL REINFORCEMENT - ECSR)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3"/>
    </row>
    <row r="6" spans="1:13" ht="15" customHeight="1" x14ac:dyDescent="0.2">
      <c r="A6" s="16" t="str">
        <f>IF(Entry!A6="","",Entry!A6)</f>
        <v/>
      </c>
      <c r="B6" s="18"/>
      <c r="C6" s="18" t="str">
        <f>IF(Entry!C6="","",Entry!C6)</f>
        <v/>
      </c>
      <c r="D6" s="18" t="str">
        <f>IF(Entry!D6="","",Entry!D6)</f>
        <v/>
      </c>
      <c r="E6" s="18" t="str">
        <f>IF(Entry!E6="","",Entry!E6)</f>
        <v/>
      </c>
      <c r="F6" s="18" t="str">
        <f>IF(Entry!F6="","",Entry!F6)</f>
        <v/>
      </c>
      <c r="G6" s="18" t="str">
        <f>IF(Entry!G6="","",Entry!G6)</f>
        <v/>
      </c>
      <c r="H6" s="18" t="str">
        <f>IF(Entry!H6="","",Entry!H6)</f>
        <v/>
      </c>
      <c r="I6" s="18" t="str">
        <f>IF(Entry!I6="","",Entry!I6)</f>
        <v/>
      </c>
      <c r="J6" s="18" t="str">
        <f>IF(Entry!J6="","",Entry!J6)</f>
        <v/>
      </c>
      <c r="K6" s="18" t="str">
        <f>IF(Entry!K6="","",Entry!K6)</f>
        <v/>
      </c>
      <c r="L6" s="18" t="str">
        <f>IF(Entry!L6="","",Entry!L6)</f>
        <v/>
      </c>
      <c r="M6" s="15" t="str">
        <f>IF(Entry!M6="","",Entry!M6)</f>
        <v/>
      </c>
    </row>
    <row r="7" spans="1:13" ht="15" customHeight="1" x14ac:dyDescent="0.2">
      <c r="A7" s="14" t="str">
        <f>IF(Entry!A7="","",Entry!A7)</f>
        <v>R501</v>
      </c>
      <c r="B7" s="17" t="str">
        <f>IF(Entry!B7="","",Entry!B7)</f>
        <v>ECSR</v>
      </c>
      <c r="C7" s="17">
        <f>IF(Entry!C7="","",Entry!C7)</f>
        <v>520</v>
      </c>
      <c r="D7" s="17" t="str">
        <f>IF(Entry!D7="","",Entry!D7)</f>
        <v>6'-6"</v>
      </c>
      <c r="E7" s="17">
        <f>IF(Entry!E7="","",Entry!E7)</f>
        <v>3525</v>
      </c>
      <c r="F7" s="17">
        <f>IF(Entry!F7="","",Entry!F7)</f>
        <v>37</v>
      </c>
      <c r="G7" s="17" t="str">
        <f>IF(Entry!G7="","",Entry!G7)</f>
        <v>10"</v>
      </c>
      <c r="H7" s="17" t="str">
        <f>IF(Entry!H7="","",Entry!H7)</f>
        <v>10 5/8"</v>
      </c>
      <c r="I7" s="17" t="str">
        <f>IF(Entry!I7="","",Entry!I7)</f>
        <v>1'-0"</v>
      </c>
      <c r="J7" s="17" t="str">
        <f>IF(Entry!J7="","",Entry!J7)</f>
        <v>10"</v>
      </c>
      <c r="K7" s="17" t="str">
        <f>IF(Entry!K7="","",Entry!K7)</f>
        <v>7"</v>
      </c>
      <c r="L7" s="17" t="str">
        <f>IF(Entry!L7="","",Entry!L7)</f>
        <v/>
      </c>
      <c r="M7" s="13" t="str">
        <f>IF(Entry!M7="","",Entry!M7)</f>
        <v/>
      </c>
    </row>
    <row r="8" spans="1:13" ht="15" customHeight="1" x14ac:dyDescent="0.2">
      <c r="A8" s="14" t="str">
        <f>IF(Entry!A8="","",Entry!A8)</f>
        <v>R502</v>
      </c>
      <c r="B8" s="17" t="str">
        <f>IF(Entry!B8="","",Entry!B8)</f>
        <v>ECSR</v>
      </c>
      <c r="C8" s="17">
        <f>IF(Entry!C8="","",Entry!C8)</f>
        <v>520</v>
      </c>
      <c r="D8" s="17" t="str">
        <f>IF(Entry!D8="","",Entry!D8)</f>
        <v>6'-2"</v>
      </c>
      <c r="E8" s="17">
        <f>IF(Entry!E8="","",Entry!E8)</f>
        <v>3345</v>
      </c>
      <c r="F8" s="17">
        <f>IF(Entry!F8="","",Entry!F8)</f>
        <v>23</v>
      </c>
      <c r="G8" s="17" t="str">
        <f>IF(Entry!G8="","",Entry!G8)</f>
        <v>6"</v>
      </c>
      <c r="H8" s="17" t="str">
        <f>IF(Entry!H8="","",Entry!H8)</f>
        <v>2'-9"</v>
      </c>
      <c r="I8" s="17" t="str">
        <f>IF(Entry!I8="","",Entry!I8)</f>
        <v>2'-9"</v>
      </c>
      <c r="J8" s="17" t="str">
        <f>IF(Entry!J8="","",Entry!J8)</f>
        <v/>
      </c>
      <c r="K8" s="17" t="str">
        <f>IF(Entry!K8="","",Entry!K8)</f>
        <v/>
      </c>
      <c r="L8" s="17" t="str">
        <f>IF(Entry!L8="","",Entry!L8)</f>
        <v>2 1/2"</v>
      </c>
      <c r="M8" s="13" t="str">
        <f>IF(Entry!M8="","",Entry!M8)</f>
        <v/>
      </c>
    </row>
    <row r="9" spans="1:13" ht="15" customHeight="1" x14ac:dyDescent="0.2">
      <c r="A9" s="14" t="str">
        <f>IF(Entry!A9="","",Entry!A9)</f>
        <v/>
      </c>
      <c r="B9" s="17" t="str">
        <f>IF(Entry!B9="","",Entry!B9)</f>
        <v/>
      </c>
      <c r="C9" s="17" t="str">
        <f>IF(Entry!C9="","",Entry!C9)</f>
        <v/>
      </c>
      <c r="D9" s="17" t="str">
        <f>IF(Entry!D9="","",Entry!D9)</f>
        <v/>
      </c>
      <c r="E9" s="17" t="str">
        <f>IF(Entry!E9="","",Entry!E9)</f>
        <v/>
      </c>
      <c r="F9" s="17" t="str">
        <f>IF(Entry!F9="","",Entry!F9)</f>
        <v/>
      </c>
      <c r="G9" s="17" t="str">
        <f>IF(Entry!G9="","",Entry!G9)</f>
        <v/>
      </c>
      <c r="H9" s="17" t="str">
        <f>IF(Entry!H9="","",Entry!H9)</f>
        <v/>
      </c>
      <c r="I9" s="17" t="str">
        <f>IF(Entry!I9="","",Entry!I9)</f>
        <v/>
      </c>
      <c r="J9" s="17" t="str">
        <f>IF(Entry!J9="","",Entry!J9)</f>
        <v/>
      </c>
      <c r="K9" s="17" t="str">
        <f>IF(Entry!K9="","",Entry!K9)</f>
        <v/>
      </c>
      <c r="L9" s="17" t="str">
        <f>IF(Entry!L9="","",Entry!L9)</f>
        <v/>
      </c>
      <c r="M9" s="13" t="str">
        <f>IF(Entry!M9="","",Entry!M9)</f>
        <v/>
      </c>
    </row>
    <row r="10" spans="1:13" ht="15" customHeight="1" x14ac:dyDescent="0.2">
      <c r="A10" s="64" t="str">
        <f>IF(Entry!A10="","",Entry!A10)</f>
        <v xml:space="preserve">PARAPETS ECSR SUBTOTAL = </v>
      </c>
      <c r="B10" s="65"/>
      <c r="C10" s="65"/>
      <c r="D10" s="65"/>
      <c r="E10" s="17">
        <f>IF(Entry!E10="","",Entry!E10)</f>
        <v>6870</v>
      </c>
      <c r="F10" s="17" t="str">
        <f>IF(Entry!F10="","",Entry!F10)</f>
        <v/>
      </c>
      <c r="G10" s="17" t="str">
        <f>IF(Entry!G10="","",Entry!G10)</f>
        <v/>
      </c>
      <c r="H10" s="17" t="str">
        <f>IF(Entry!H10="","",Entry!H10)</f>
        <v/>
      </c>
      <c r="I10" s="17" t="str">
        <f>IF(Entry!I10="","",Entry!I10)</f>
        <v/>
      </c>
      <c r="J10" s="17" t="str">
        <f>IF(Entry!J10="","",Entry!J10)</f>
        <v/>
      </c>
      <c r="K10" s="17" t="str">
        <f>IF(Entry!K10="","",Entry!K10)</f>
        <v/>
      </c>
      <c r="L10" s="17" t="str">
        <f>IF(Entry!L10="","",Entry!L10)</f>
        <v/>
      </c>
      <c r="M10" s="13" t="str">
        <f>IF(Entry!M10="","",Entry!M10)</f>
        <v/>
      </c>
    </row>
    <row r="11" spans="1:13" ht="15" customHeight="1" thickBot="1" x14ac:dyDescent="0.25">
      <c r="A11" s="19" t="str">
        <f>IF(Entry!A11="","",Entry!A11)</f>
        <v/>
      </c>
      <c r="B11" s="20" t="str">
        <f>IF(Entry!B11="","",Entry!B11)</f>
        <v/>
      </c>
      <c r="C11" s="20" t="str">
        <f>IF(Entry!C11="","",Entry!C11)</f>
        <v/>
      </c>
      <c r="D11" s="20" t="str">
        <f>IF(Entry!D11="","",Entry!D11)</f>
        <v/>
      </c>
      <c r="E11" s="20" t="str">
        <f>IF(Entry!E11="","",Entry!E11)</f>
        <v/>
      </c>
      <c r="F11" s="20" t="str">
        <f>IF(Entry!F11="","",Entry!F11)</f>
        <v/>
      </c>
      <c r="G11" s="20" t="str">
        <f>IF(Entry!G11="","",Entry!G11)</f>
        <v/>
      </c>
      <c r="H11" s="20" t="str">
        <f>IF(Entry!H11="","",Entry!H11)</f>
        <v/>
      </c>
      <c r="I11" s="20" t="str">
        <f>IF(Entry!I11="","",Entry!I11)</f>
        <v/>
      </c>
      <c r="J11" s="20" t="str">
        <f>IF(Entry!J11="","",Entry!J11)</f>
        <v/>
      </c>
      <c r="K11" s="20" t="str">
        <f>IF(Entry!K11="","",Entry!K11)</f>
        <v/>
      </c>
      <c r="L11" s="20" t="str">
        <f>IF(Entry!L11="","",Entry!L11)</f>
        <v/>
      </c>
      <c r="M11" s="21" t="str">
        <f>IF(Entry!M11="","",Entry!M11)</f>
        <v/>
      </c>
    </row>
    <row r="12" spans="1:13" ht="13.5" customHeight="1" thickBot="1" x14ac:dyDescent="0.25">
      <c r="A12" s="67" t="s">
        <v>12</v>
      </c>
      <c r="B12" s="68" t="s">
        <v>83</v>
      </c>
      <c r="C12" s="56" t="s">
        <v>0</v>
      </c>
      <c r="D12" s="67" t="s">
        <v>1</v>
      </c>
      <c r="E12" s="69" t="s">
        <v>90</v>
      </c>
      <c r="F12" s="66" t="s">
        <v>3</v>
      </c>
      <c r="G12" s="67" t="s">
        <v>4</v>
      </c>
      <c r="H12" s="67"/>
      <c r="I12" s="67"/>
      <c r="J12" s="67"/>
      <c r="K12" s="67"/>
      <c r="L12" s="67"/>
      <c r="M12" s="67"/>
    </row>
    <row r="13" spans="1:13" ht="13.5" customHeight="1" thickBot="1" x14ac:dyDescent="0.25">
      <c r="A13" s="47"/>
      <c r="B13" s="54"/>
      <c r="C13" s="56"/>
      <c r="D13" s="47"/>
      <c r="E13" s="57"/>
      <c r="F13" s="59"/>
      <c r="G13" s="47"/>
      <c r="H13" s="47"/>
      <c r="I13" s="47"/>
      <c r="J13" s="47"/>
      <c r="K13" s="47"/>
      <c r="L13" s="47"/>
      <c r="M13" s="47"/>
    </row>
    <row r="14" spans="1:13" ht="13.5" customHeight="1" thickBot="1" x14ac:dyDescent="0.25">
      <c r="A14" s="47"/>
      <c r="B14" s="54"/>
      <c r="C14" s="56"/>
      <c r="D14" s="47"/>
      <c r="E14" s="57"/>
      <c r="F14" s="59"/>
      <c r="G14" s="47" t="s">
        <v>5</v>
      </c>
      <c r="H14" s="47" t="s">
        <v>6</v>
      </c>
      <c r="I14" s="47" t="s">
        <v>7</v>
      </c>
      <c r="J14" s="47" t="s">
        <v>8</v>
      </c>
      <c r="K14" s="47" t="s">
        <v>9</v>
      </c>
      <c r="L14" s="47" t="s">
        <v>10</v>
      </c>
      <c r="M14" s="47" t="s">
        <v>11</v>
      </c>
    </row>
    <row r="15" spans="1:13" ht="13.5" customHeight="1" thickBot="1" x14ac:dyDescent="0.25">
      <c r="A15" s="47"/>
      <c r="B15" s="54"/>
      <c r="C15" s="67"/>
      <c r="D15" s="47"/>
      <c r="E15" s="58"/>
      <c r="F15" s="59"/>
      <c r="G15" s="47"/>
      <c r="H15" s="47"/>
      <c r="I15" s="47"/>
      <c r="J15" s="47"/>
      <c r="K15" s="47"/>
      <c r="L15" s="47"/>
      <c r="M15" s="47"/>
    </row>
    <row r="16" spans="1:13" ht="21.75" customHeight="1" thickBot="1" x14ac:dyDescent="0.25">
      <c r="A16" s="61" t="str">
        <f>+Entry!A16</f>
        <v>PARAPETS (SBR-3-20) (GLASS FIBER REINFORCED POLYMER REINFORCEMENT - GFRP)</v>
      </c>
      <c r="B16" s="62"/>
      <c r="C16" s="62" t="str">
        <f>IF(Entry!B12="","",Entry!B12)</f>
        <v>MAT'RL TYPE</v>
      </c>
      <c r="D16" s="62" t="str">
        <f>IF(Entry!C12="","",Entry!C12)</f>
        <v>TOTAL</v>
      </c>
      <c r="E16" s="62" t="str">
        <f>IF(Entry!D12="","",Entry!D12)</f>
        <v>LENGTH</v>
      </c>
      <c r="F16" s="62" t="str">
        <f>IF(Entry!E12="","",Entry!E12)</f>
        <v>TOTAL LENGTH</v>
      </c>
      <c r="G16" s="62" t="str">
        <f>IF(Entry!F12="","",Entry!F12)</f>
        <v>TYPE</v>
      </c>
      <c r="H16" s="62" t="str">
        <f>IF(Entry!G12="","",Entry!G12)</f>
        <v>DIMENSIONS</v>
      </c>
      <c r="I16" s="62" t="str">
        <f>IF(Entry!H12="","",Entry!H12)</f>
        <v/>
      </c>
      <c r="J16" s="62" t="str">
        <f>IF(Entry!I12="","",Entry!I12)</f>
        <v/>
      </c>
      <c r="K16" s="62" t="str">
        <f>IF(Entry!J12="","",Entry!J12)</f>
        <v/>
      </c>
      <c r="L16" s="62" t="str">
        <f>IF(Entry!K12="","",Entry!K12)</f>
        <v/>
      </c>
      <c r="M16" s="63" t="str">
        <f>IF(Entry!L12="","",Entry!L12)</f>
        <v/>
      </c>
    </row>
    <row r="17" spans="1:13" ht="15" customHeight="1" x14ac:dyDescent="0.2">
      <c r="A17" s="16" t="str">
        <f>IF(Entry!A17="","",Entry!A17)</f>
        <v/>
      </c>
      <c r="B17" s="18" t="str">
        <f>IF(Entry!B17="","",Entry!B17)</f>
        <v/>
      </c>
      <c r="C17" s="18" t="str">
        <f>IF(Entry!C17="","",Entry!C17)</f>
        <v/>
      </c>
      <c r="D17" s="18" t="str">
        <f>IF(Entry!D17="","",Entry!D17)</f>
        <v/>
      </c>
      <c r="E17" s="18" t="str">
        <f>IF(Entry!E17="","",Entry!E17)</f>
        <v/>
      </c>
      <c r="F17" s="18" t="str">
        <f>IF(Entry!F17="","",Entry!F17)</f>
        <v/>
      </c>
      <c r="G17" s="18" t="str">
        <f>IF(Entry!G17="","",Entry!G17)</f>
        <v/>
      </c>
      <c r="H17" s="18" t="str">
        <f>IF(Entry!H17="","",Entry!H17)</f>
        <v/>
      </c>
      <c r="I17" s="18" t="str">
        <f>IF(Entry!I17="","",Entry!I17)</f>
        <v/>
      </c>
      <c r="J17" s="18" t="str">
        <f>IF(Entry!J17="","",Entry!J17)</f>
        <v/>
      </c>
      <c r="K17" s="18" t="str">
        <f>IF(Entry!K17="","",Entry!K17)</f>
        <v/>
      </c>
      <c r="L17" s="18" t="str">
        <f>IF(Entry!L17="","",Entry!L17)</f>
        <v/>
      </c>
      <c r="M17" s="15" t="str">
        <f>IF(Entry!M17="","",Entry!M17)</f>
        <v/>
      </c>
    </row>
    <row r="18" spans="1:13" ht="15" customHeight="1" x14ac:dyDescent="0.2">
      <c r="A18" s="14" t="str">
        <f>IF(Entry!A18="","",Entry!A18)</f>
        <v>G401</v>
      </c>
      <c r="B18" s="17" t="str">
        <f>IF(Entry!B18="","",Entry!B18)</f>
        <v>GFRP</v>
      </c>
      <c r="C18" s="17">
        <f>IF(Entry!C18="","",Entry!C18)</f>
        <v>126</v>
      </c>
      <c r="D18" s="17" t="str">
        <f>IF(Entry!D18="","",Entry!D18)</f>
        <v>30'-0"</v>
      </c>
      <c r="E18" s="17" t="str">
        <f>IF(Entry!E18="","",Entry!E18)</f>
        <v>3780'-0"</v>
      </c>
      <c r="F18" s="17" t="str">
        <f>IF(Entry!F18="","",Entry!F18)</f>
        <v>STR</v>
      </c>
      <c r="G18" s="17" t="str">
        <f>IF(Entry!G18="","",Entry!G18)</f>
        <v/>
      </c>
      <c r="H18" s="17" t="str">
        <f>IF(Entry!H18="","",Entry!H18)</f>
        <v/>
      </c>
      <c r="I18" s="17" t="str">
        <f>IF(Entry!I18="","",Entry!I18)</f>
        <v/>
      </c>
      <c r="J18" s="17" t="str">
        <f>IF(Entry!J18="","",Entry!J18)</f>
        <v/>
      </c>
      <c r="K18" s="17" t="str">
        <f>IF(Entry!K18="","",Entry!K18)</f>
        <v/>
      </c>
      <c r="L18" s="17" t="str">
        <f>IF(Entry!L18="","",Entry!L18)</f>
        <v/>
      </c>
      <c r="M18" s="13" t="str">
        <f>IF(Entry!M18="","",Entry!M18)</f>
        <v/>
      </c>
    </row>
    <row r="19" spans="1:13" ht="15" customHeight="1" x14ac:dyDescent="0.2">
      <c r="A19" s="14" t="str">
        <f>IF(Entry!A19="","",Entry!A19)</f>
        <v>G402</v>
      </c>
      <c r="B19" s="17" t="str">
        <f>IF(Entry!B19="","",Entry!B19)</f>
        <v>GFRP</v>
      </c>
      <c r="C19" s="17">
        <f>IF(Entry!C19="","",Entry!C19)</f>
        <v>36</v>
      </c>
      <c r="D19" s="17" t="str">
        <f>IF(Entry!D19="","",Entry!D19)</f>
        <v>17'-2"</v>
      </c>
      <c r="E19" s="17" t="str">
        <f>IF(Entry!E19="","",Entry!E19)</f>
        <v>618'-0"</v>
      </c>
      <c r="F19" s="17" t="str">
        <f>IF(Entry!F19="","",Entry!F19)</f>
        <v>STR</v>
      </c>
      <c r="G19" s="17" t="str">
        <f>IF(Entry!G19="","",Entry!G19)</f>
        <v/>
      </c>
      <c r="H19" s="17" t="str">
        <f>IF(Entry!H19="","",Entry!H19)</f>
        <v/>
      </c>
      <c r="I19" s="17" t="str">
        <f>IF(Entry!I19="","",Entry!I19)</f>
        <v/>
      </c>
      <c r="J19" s="17" t="str">
        <f>IF(Entry!J19="","",Entry!J19)</f>
        <v/>
      </c>
      <c r="K19" s="17" t="str">
        <f>IF(Entry!K19="","",Entry!K19)</f>
        <v/>
      </c>
      <c r="L19" s="17" t="str">
        <f>IF(Entry!L19="","",Entry!L19)</f>
        <v/>
      </c>
      <c r="M19" s="13" t="str">
        <f>IF(Entry!M19="","",Entry!M19)</f>
        <v/>
      </c>
    </row>
    <row r="20" spans="1:13" ht="15" customHeight="1" x14ac:dyDescent="0.2">
      <c r="A20" s="14" t="str">
        <f>IF(Entry!A20="","",Entry!A20)</f>
        <v>G403</v>
      </c>
      <c r="B20" s="17" t="str">
        <f>IF(Entry!B20="","",Entry!B20)</f>
        <v>GFRP</v>
      </c>
      <c r="C20" s="17">
        <f>IF(Entry!C20="","",Entry!C20)</f>
        <v>168</v>
      </c>
      <c r="D20" s="17" t="str">
        <f>IF(Entry!D20="","",Entry!D20)</f>
        <v>10'-0"</v>
      </c>
      <c r="E20" s="17" t="str">
        <f>IF(Entry!E20="","",Entry!E20)</f>
        <v>1680'-0"</v>
      </c>
      <c r="F20" s="17" t="str">
        <f>IF(Entry!F20="","",Entry!F20)</f>
        <v>STR</v>
      </c>
      <c r="G20" s="17" t="str">
        <f>IF(Entry!G20="","",Entry!G20)</f>
        <v/>
      </c>
      <c r="H20" s="17" t="str">
        <f>IF(Entry!H20="","",Entry!H20)</f>
        <v/>
      </c>
      <c r="I20" s="17" t="str">
        <f>IF(Entry!I20="","",Entry!I20)</f>
        <v/>
      </c>
      <c r="J20" s="17" t="str">
        <f>IF(Entry!J20="","",Entry!J20)</f>
        <v/>
      </c>
      <c r="K20" s="17" t="str">
        <f>IF(Entry!K20="","",Entry!K20)</f>
        <v/>
      </c>
      <c r="L20" s="17" t="str">
        <f>IF(Entry!L20="","",Entry!L20)</f>
        <v/>
      </c>
      <c r="M20" s="13" t="str">
        <f>IF(Entry!M20="","",Entry!M20)</f>
        <v/>
      </c>
    </row>
    <row r="21" spans="1:13" ht="15" customHeight="1" x14ac:dyDescent="0.2">
      <c r="A21" s="14" t="str">
        <f>IF(Entry!A21="","",Entry!A21)</f>
        <v>G404</v>
      </c>
      <c r="B21" s="17" t="str">
        <f>IF(Entry!B21="","",Entry!B21)</f>
        <v>GFRP</v>
      </c>
      <c r="C21" s="17">
        <f>IF(Entry!C21="","",Entry!C21)</f>
        <v>8</v>
      </c>
      <c r="D21" s="17" t="str">
        <f>IF(Entry!D21="","",Entry!D21)</f>
        <v>12'-11"</v>
      </c>
      <c r="E21" s="17" t="str">
        <f>IF(Entry!E21="","",Entry!E21)</f>
        <v>103'-4"</v>
      </c>
      <c r="F21" s="17" t="str">
        <f>IF(Entry!F21="","",Entry!F21)</f>
        <v>STR</v>
      </c>
      <c r="G21" s="17" t="str">
        <f>IF(Entry!G21="","",Entry!G21)</f>
        <v/>
      </c>
      <c r="H21" s="17" t="str">
        <f>IF(Entry!H21="","",Entry!H21)</f>
        <v/>
      </c>
      <c r="I21" s="17" t="str">
        <f>IF(Entry!I21="","",Entry!I21)</f>
        <v/>
      </c>
      <c r="J21" s="17" t="str">
        <f>IF(Entry!J21="","",Entry!J21)</f>
        <v/>
      </c>
      <c r="K21" s="17" t="str">
        <f>IF(Entry!K21="","",Entry!K21)</f>
        <v/>
      </c>
      <c r="L21" s="17" t="str">
        <f>IF(Entry!L21="","",Entry!L21)</f>
        <v/>
      </c>
      <c r="M21" s="13" t="str">
        <f>IF(Entry!M21="","",Entry!M21)</f>
        <v/>
      </c>
    </row>
    <row r="22" spans="1:13" ht="15" customHeight="1" x14ac:dyDescent="0.2">
      <c r="A22" s="14" t="str">
        <f>IF(Entry!A22="","",Entry!A22)</f>
        <v>G405</v>
      </c>
      <c r="B22" s="17" t="str">
        <f>IF(Entry!B22="","",Entry!B22)</f>
        <v>GFRP</v>
      </c>
      <c r="C22" s="17">
        <f>IF(Entry!C22="","",Entry!C22)</f>
        <v>4</v>
      </c>
      <c r="D22" s="17" t="str">
        <f>IF(Entry!D22="","",Entry!D22)</f>
        <v>11'-4"</v>
      </c>
      <c r="E22" s="17" t="str">
        <f>IF(Entry!E22="","",Entry!E22)</f>
        <v>45'-4"</v>
      </c>
      <c r="F22" s="17" t="str">
        <f>IF(Entry!F22="","",Entry!F22)</f>
        <v>STR</v>
      </c>
      <c r="G22" s="17" t="str">
        <f>IF(Entry!G22="","",Entry!G22)</f>
        <v/>
      </c>
      <c r="H22" s="17" t="str">
        <f>IF(Entry!H22="","",Entry!H22)</f>
        <v/>
      </c>
      <c r="I22" s="17" t="str">
        <f>IF(Entry!I22="","",Entry!I22)</f>
        <v/>
      </c>
      <c r="J22" s="17" t="str">
        <f>IF(Entry!J22="","",Entry!J22)</f>
        <v/>
      </c>
      <c r="K22" s="17" t="str">
        <f>IF(Entry!K22="","",Entry!K22)</f>
        <v/>
      </c>
      <c r="L22" s="17" t="str">
        <f>IF(Entry!L22="","",Entry!L22)</f>
        <v/>
      </c>
      <c r="M22" s="13" t="str">
        <f>IF(Entry!M22="","",Entry!M22)</f>
        <v/>
      </c>
    </row>
    <row r="23" spans="1:13" ht="15" customHeight="1" x14ac:dyDescent="0.2">
      <c r="A23" s="14" t="str">
        <f>IF(Entry!A23="","",Entry!A23)</f>
        <v>G406</v>
      </c>
      <c r="B23" s="17" t="str">
        <f>IF(Entry!B23="","",Entry!B23)</f>
        <v>GFRP</v>
      </c>
      <c r="C23" s="17">
        <f>IF(Entry!C23="","",Entry!C23)</f>
        <v>4</v>
      </c>
      <c r="D23" s="17" t="str">
        <f>IF(Entry!D23="","",Entry!D23)</f>
        <v>14'-2"</v>
      </c>
      <c r="E23" s="17" t="str">
        <f>IF(Entry!E23="","",Entry!E23)</f>
        <v>56'-8"</v>
      </c>
      <c r="F23" s="17" t="str">
        <f>IF(Entry!F23="","",Entry!F23)</f>
        <v>STR</v>
      </c>
      <c r="G23" s="17" t="str">
        <f>IF(Entry!G23="","",Entry!G23)</f>
        <v/>
      </c>
      <c r="H23" s="17" t="str">
        <f>IF(Entry!H23="","",Entry!H23)</f>
        <v/>
      </c>
      <c r="I23" s="17" t="str">
        <f>IF(Entry!I23="","",Entry!I23)</f>
        <v/>
      </c>
      <c r="J23" s="17" t="str">
        <f>IF(Entry!J23="","",Entry!J23)</f>
        <v/>
      </c>
      <c r="K23" s="17" t="str">
        <f>IF(Entry!K23="","",Entry!K23)</f>
        <v/>
      </c>
      <c r="L23" s="17" t="str">
        <f>IF(Entry!L23="","",Entry!L23)</f>
        <v/>
      </c>
      <c r="M23" s="13" t="str">
        <f>IF(Entry!M23="","",Entry!M23)</f>
        <v/>
      </c>
    </row>
    <row r="24" spans="1:13" ht="15" customHeight="1" x14ac:dyDescent="0.2">
      <c r="A24" s="14" t="str">
        <f>IF(Entry!A24="","",Entry!A24)</f>
        <v/>
      </c>
      <c r="B24" s="17" t="str">
        <f>IF(Entry!B24="","",Entry!B24)</f>
        <v/>
      </c>
      <c r="C24" s="17" t="str">
        <f>IF(Entry!C24="","",Entry!C24)</f>
        <v/>
      </c>
      <c r="D24" s="17" t="str">
        <f>IF(Entry!D24="","",Entry!D24)</f>
        <v/>
      </c>
      <c r="E24" s="17" t="str">
        <f>IF(Entry!E24="","",Entry!E24)</f>
        <v/>
      </c>
      <c r="F24" s="17" t="str">
        <f>IF(Entry!F24="","",Entry!F24)</f>
        <v/>
      </c>
      <c r="G24" s="17" t="str">
        <f>IF(Entry!G24="","",Entry!G24)</f>
        <v/>
      </c>
      <c r="H24" s="17" t="str">
        <f>IF(Entry!H24="","",Entry!H24)</f>
        <v/>
      </c>
      <c r="I24" s="17" t="str">
        <f>IF(Entry!I24="","",Entry!I24)</f>
        <v/>
      </c>
      <c r="J24" s="17" t="str">
        <f>IF(Entry!J24="","",Entry!J24)</f>
        <v/>
      </c>
      <c r="K24" s="17" t="str">
        <f>IF(Entry!K24="","",Entry!K24)</f>
        <v/>
      </c>
      <c r="L24" s="17" t="str">
        <f>IF(Entry!L24="","",Entry!L24)</f>
        <v/>
      </c>
      <c r="M24" s="13" t="str">
        <f>IF(Entry!M24="","",Entry!M24)</f>
        <v/>
      </c>
    </row>
    <row r="25" spans="1:13" ht="15" customHeight="1" x14ac:dyDescent="0.2">
      <c r="A25" s="64" t="str">
        <f>IF(Entry!A25="","",Entry!A25)</f>
        <v xml:space="preserve">PARAPETS GFRP SUBTOTAL = </v>
      </c>
      <c r="B25" s="65"/>
      <c r="C25" s="65"/>
      <c r="D25" s="65"/>
      <c r="E25" s="17" t="str">
        <f>IF(Entry!E25="","",Entry!E25)</f>
        <v>6283'-4"</v>
      </c>
      <c r="F25" s="17" t="str">
        <f>IF(Entry!F25="","",Entry!F25)</f>
        <v/>
      </c>
      <c r="G25" s="17" t="str">
        <f>IF(Entry!G25="","",Entry!G25)</f>
        <v/>
      </c>
      <c r="H25" s="17" t="str">
        <f>IF(Entry!H25="","",Entry!H25)</f>
        <v/>
      </c>
      <c r="I25" s="17" t="str">
        <f>IF(Entry!I25="","",Entry!I25)</f>
        <v/>
      </c>
      <c r="J25" s="17" t="str">
        <f>IF(Entry!J25="","",Entry!J25)</f>
        <v/>
      </c>
      <c r="K25" s="17" t="str">
        <f>IF(Entry!K25="","",Entry!K25)</f>
        <v/>
      </c>
      <c r="L25" s="17" t="str">
        <f>IF(Entry!L25="","",Entry!L25)</f>
        <v/>
      </c>
      <c r="M25" s="13" t="str">
        <f>IF(Entry!M25="","",Entry!M25)</f>
        <v/>
      </c>
    </row>
    <row r="26" spans="1:13" ht="15" customHeight="1" thickBot="1" x14ac:dyDescent="0.25">
      <c r="A26" s="19" t="str">
        <f>IF(Entry!A26="","",Entry!A26)</f>
        <v/>
      </c>
      <c r="B26" s="20" t="str">
        <f>IF(Entry!B26="","",Entry!B26)</f>
        <v/>
      </c>
      <c r="C26" s="20" t="str">
        <f>IF(Entry!C26="","",Entry!C26)</f>
        <v/>
      </c>
      <c r="D26" s="20" t="str">
        <f>IF(Entry!D26="","",Entry!D26)</f>
        <v/>
      </c>
      <c r="E26" s="20" t="str">
        <f>IF(Entry!E26="","",Entry!E26)</f>
        <v/>
      </c>
      <c r="F26" s="20" t="str">
        <f>IF(Entry!F26="","",Entry!F26)</f>
        <v/>
      </c>
      <c r="G26" s="20" t="str">
        <f>IF(Entry!G26="","",Entry!G26)</f>
        <v/>
      </c>
      <c r="H26" s="20" t="str">
        <f>IF(Entry!H26="","",Entry!H26)</f>
        <v/>
      </c>
      <c r="I26" s="20" t="str">
        <f>IF(Entry!I26="","",Entry!I26)</f>
        <v/>
      </c>
      <c r="J26" s="20" t="str">
        <f>IF(Entry!J26="","",Entry!J26)</f>
        <v/>
      </c>
      <c r="K26" s="20" t="str">
        <f>IF(Entry!K26="","",Entry!K26)</f>
        <v/>
      </c>
      <c r="L26" s="20" t="str">
        <f>IF(Entry!L26="","",Entry!L26)</f>
        <v/>
      </c>
      <c r="M26" s="21" t="str">
        <f>IF(Entry!M26="","",Entry!M26)</f>
        <v/>
      </c>
    </row>
    <row r="27" spans="1:13" ht="15" customHeight="1" thickBot="1" x14ac:dyDescent="0.25">
      <c r="A27" s="67" t="s">
        <v>12</v>
      </c>
      <c r="B27" s="68" t="s">
        <v>83</v>
      </c>
      <c r="C27" s="56" t="s">
        <v>0</v>
      </c>
      <c r="D27" s="67" t="s">
        <v>1</v>
      </c>
      <c r="E27" s="69" t="s">
        <v>102</v>
      </c>
      <c r="F27" s="66" t="s">
        <v>3</v>
      </c>
      <c r="G27" s="67" t="s">
        <v>4</v>
      </c>
      <c r="H27" s="67"/>
      <c r="I27" s="67"/>
      <c r="J27" s="67"/>
      <c r="K27" s="67"/>
      <c r="L27" s="67"/>
      <c r="M27" s="67"/>
    </row>
    <row r="28" spans="1:13" ht="15" customHeight="1" thickBot="1" x14ac:dyDescent="0.25">
      <c r="A28" s="47"/>
      <c r="B28" s="54"/>
      <c r="C28" s="56"/>
      <c r="D28" s="47"/>
      <c r="E28" s="57"/>
      <c r="F28" s="59"/>
      <c r="G28" s="47"/>
      <c r="H28" s="47"/>
      <c r="I28" s="47"/>
      <c r="J28" s="47"/>
      <c r="K28" s="47"/>
      <c r="L28" s="47"/>
      <c r="M28" s="47"/>
    </row>
    <row r="29" spans="1:13" ht="15" customHeight="1" thickBot="1" x14ac:dyDescent="0.25">
      <c r="A29" s="47"/>
      <c r="B29" s="54"/>
      <c r="C29" s="56"/>
      <c r="D29" s="47"/>
      <c r="E29" s="57"/>
      <c r="F29" s="59"/>
      <c r="G29" s="47" t="s">
        <v>5</v>
      </c>
      <c r="H29" s="47" t="s">
        <v>6</v>
      </c>
      <c r="I29" s="47" t="s">
        <v>7</v>
      </c>
      <c r="J29" s="47" t="s">
        <v>8</v>
      </c>
      <c r="K29" s="47" t="s">
        <v>9</v>
      </c>
      <c r="L29" s="47" t="s">
        <v>10</v>
      </c>
      <c r="M29" s="47" t="s">
        <v>11</v>
      </c>
    </row>
    <row r="30" spans="1:13" ht="15" customHeight="1" thickBot="1" x14ac:dyDescent="0.25">
      <c r="A30" s="48"/>
      <c r="B30" s="55"/>
      <c r="C30" s="56"/>
      <c r="D30" s="48"/>
      <c r="E30" s="58"/>
      <c r="F30" s="60"/>
      <c r="G30" s="48"/>
      <c r="H30" s="48"/>
      <c r="I30" s="48"/>
      <c r="J30" s="48"/>
      <c r="K30" s="48"/>
      <c r="L30" s="48"/>
      <c r="M30" s="48"/>
    </row>
    <row r="31" spans="1:13" ht="21.75" customHeight="1" thickBot="1" x14ac:dyDescent="0.25">
      <c r="A31" s="61" t="str">
        <f>+Entry!A31</f>
        <v>PARAPETS TRANSITIONS (EPOXY COATED STEEL REINFORCEMENT - ECSR)</v>
      </c>
      <c r="B31" s="62"/>
      <c r="C31" s="62" t="e">
        <f>IF(Entry!#REF!="","",Entry!#REF!)</f>
        <v>#REF!</v>
      </c>
      <c r="D31" s="62" t="e">
        <f>IF(Entry!#REF!="","",Entry!#REF!)</f>
        <v>#REF!</v>
      </c>
      <c r="E31" s="62" t="e">
        <f>IF(Entry!#REF!="","",Entry!#REF!)</f>
        <v>#REF!</v>
      </c>
      <c r="F31" s="62" t="e">
        <f>IF(Entry!#REF!="","",Entry!#REF!)</f>
        <v>#REF!</v>
      </c>
      <c r="G31" s="62" t="e">
        <f>IF(Entry!#REF!="","",Entry!#REF!)</f>
        <v>#REF!</v>
      </c>
      <c r="H31" s="62" t="e">
        <f>IF(Entry!#REF!="","",Entry!#REF!)</f>
        <v>#REF!</v>
      </c>
      <c r="I31" s="62" t="e">
        <f>IF(Entry!#REF!="","",Entry!#REF!)</f>
        <v>#REF!</v>
      </c>
      <c r="J31" s="62" t="e">
        <f>IF(Entry!#REF!="","",Entry!#REF!)</f>
        <v>#REF!</v>
      </c>
      <c r="K31" s="62" t="e">
        <f>IF(Entry!#REF!="","",Entry!#REF!)</f>
        <v>#REF!</v>
      </c>
      <c r="L31" s="62" t="e">
        <f>IF(Entry!#REF!="","",Entry!#REF!)</f>
        <v>#REF!</v>
      </c>
      <c r="M31" s="63" t="e">
        <f>IF(Entry!#REF!="","",Entry!#REF!)</f>
        <v>#REF!</v>
      </c>
    </row>
    <row r="32" spans="1:13" ht="15" customHeight="1" x14ac:dyDescent="0.2">
      <c r="A32" s="16" t="str">
        <f>IF(Entry!A32="","",Entry!A32)</f>
        <v/>
      </c>
      <c r="B32" s="18" t="str">
        <f>IF(Entry!B32="","",Entry!B32)</f>
        <v/>
      </c>
      <c r="C32" s="18" t="str">
        <f>IF(Entry!C32="","",Entry!C32)</f>
        <v/>
      </c>
      <c r="D32" s="18" t="str">
        <f>IF(Entry!D32="","",Entry!D32)</f>
        <v/>
      </c>
      <c r="E32" s="18" t="str">
        <f>IF(Entry!E32="","",Entry!E32)</f>
        <v/>
      </c>
      <c r="F32" s="18" t="str">
        <f>IF(Entry!F32="","",Entry!F32)</f>
        <v/>
      </c>
      <c r="G32" s="18" t="str">
        <f>IF(Entry!G32="","",Entry!G32)</f>
        <v/>
      </c>
      <c r="H32" s="18" t="str">
        <f>IF(Entry!H32="","",Entry!H32)</f>
        <v/>
      </c>
      <c r="I32" s="18" t="str">
        <f>IF(Entry!I32="","",Entry!I32)</f>
        <v/>
      </c>
      <c r="J32" s="18" t="str">
        <f>IF(Entry!J32="","",Entry!J32)</f>
        <v/>
      </c>
      <c r="K32" s="18" t="str">
        <f>IF(Entry!K32="","",Entry!K32)</f>
        <v/>
      </c>
      <c r="L32" s="18" t="str">
        <f>IF(Entry!L32="","",Entry!L32)</f>
        <v/>
      </c>
      <c r="M32" s="15" t="str">
        <f>IF(Entry!M32="","",Entry!M32)</f>
        <v/>
      </c>
    </row>
    <row r="33" spans="1:13" ht="15" customHeight="1" x14ac:dyDescent="0.2">
      <c r="A33" s="14" t="str">
        <f>IF(Entry!A33="","",Entry!A33)</f>
        <v/>
      </c>
      <c r="B33" s="17" t="str">
        <f>IF(Entry!B33="","",Entry!B33)</f>
        <v/>
      </c>
      <c r="C33" s="17" t="str">
        <f>IF(Entry!C33="","",Entry!C33)</f>
        <v>8 SERIES</v>
      </c>
      <c r="D33" s="17" t="str">
        <f>IF(Entry!D33="","",Entry!D33)</f>
        <v>4'-8"</v>
      </c>
      <c r="E33" s="17" t="str">
        <f>IF(Entry!E33="","",Entry!E33)</f>
        <v/>
      </c>
      <c r="F33" s="17" t="str">
        <f>IF(Entry!F33="","",Entry!F33)</f>
        <v/>
      </c>
      <c r="G33" s="17" t="str">
        <f>IF(Entry!G33="","",Entry!G33)</f>
        <v/>
      </c>
      <c r="H33" s="17" t="str">
        <f>IF(Entry!H33="","",Entry!H33)</f>
        <v>3'-10"</v>
      </c>
      <c r="I33" s="17" t="str">
        <f>IF(Entry!I33="","",Entry!I33)</f>
        <v/>
      </c>
      <c r="J33" s="17" t="str">
        <f>IF(Entry!J33="","",Entry!J33)</f>
        <v/>
      </c>
      <c r="K33" s="17" t="str">
        <f>IF(Entry!K33="","",Entry!K33)</f>
        <v/>
      </c>
      <c r="L33" s="17" t="str">
        <f>IF(Entry!L33="","",Entry!L33)</f>
        <v/>
      </c>
      <c r="M33" s="13" t="str">
        <f>IF(Entry!M33="","",Entry!M33)</f>
        <v/>
      </c>
    </row>
    <row r="34" spans="1:13" ht="15" customHeight="1" x14ac:dyDescent="0.2">
      <c r="A34" s="14" t="str">
        <f>IF(Entry!A34="","",Entry!A34)</f>
        <v>AR501</v>
      </c>
      <c r="B34" s="17" t="str">
        <f>IF(Entry!B34="","",Entry!B34)</f>
        <v>ECSR</v>
      </c>
      <c r="C34" s="17" t="str">
        <f>IF(Entry!C34="","",Entry!C34)</f>
        <v xml:space="preserve">OF 11 = </v>
      </c>
      <c r="D34" s="17" t="str">
        <f>IF(Entry!D34="","",Entry!D34)</f>
        <v xml:space="preserve">TO </v>
      </c>
      <c r="E34" s="17">
        <f>IF(Entry!E34="","",Entry!E34)</f>
        <v>417</v>
      </c>
      <c r="F34" s="17">
        <f>IF(Entry!F34="","",Entry!F34)</f>
        <v>1</v>
      </c>
      <c r="G34" s="17" t="str">
        <f>IF(Entry!G34="","",Entry!G34)</f>
        <v>1'-0"</v>
      </c>
      <c r="H34" s="17" t="str">
        <f>IF(Entry!H34="","",Entry!H34)</f>
        <v>TO</v>
      </c>
      <c r="I34" s="17" t="str">
        <f>IF(Entry!I34="","",Entry!I34)</f>
        <v/>
      </c>
      <c r="J34" s="17" t="str">
        <f>IF(Entry!J34="","",Entry!J34)</f>
        <v/>
      </c>
      <c r="K34" s="17" t="str">
        <f>IF(Entry!K34="","",Entry!K34)</f>
        <v/>
      </c>
      <c r="L34" s="17" t="str">
        <f>IF(Entry!L34="","",Entry!L34)</f>
        <v/>
      </c>
      <c r="M34" s="13" t="str">
        <f>IF(Entry!M34="","",Entry!M34)</f>
        <v>1/4"</v>
      </c>
    </row>
    <row r="35" spans="1:13" ht="15" customHeight="1" x14ac:dyDescent="0.2">
      <c r="A35" s="14" t="str">
        <f>IF(Entry!A35="","",Entry!A35)</f>
        <v/>
      </c>
      <c r="B35" s="17" t="str">
        <f>IF(Entry!B35="","",Entry!B35)</f>
        <v/>
      </c>
      <c r="C35" s="17">
        <f>IF(Entry!C35="","",Entry!C35)</f>
        <v>88</v>
      </c>
      <c r="D35" s="17" t="str">
        <f>IF(Entry!D35="","",Entry!D35)</f>
        <v>4'-5"</v>
      </c>
      <c r="E35" s="17" t="str">
        <f>IF(Entry!E35="","",Entry!E35)</f>
        <v/>
      </c>
      <c r="F35" s="17" t="str">
        <f>IF(Entry!F35="","",Entry!F35)</f>
        <v/>
      </c>
      <c r="G35" s="17" t="str">
        <f>IF(Entry!G35="","",Entry!G35)</f>
        <v/>
      </c>
      <c r="H35" s="17" t="str">
        <f>IF(Entry!H35="","",Entry!H35)</f>
        <v>3'-7"</v>
      </c>
      <c r="I35" s="17" t="str">
        <f>IF(Entry!I35="","",Entry!I35)</f>
        <v/>
      </c>
      <c r="J35" s="17" t="str">
        <f>IF(Entry!J35="","",Entry!J35)</f>
        <v/>
      </c>
      <c r="K35" s="17" t="str">
        <f>IF(Entry!K35="","",Entry!K35)</f>
        <v/>
      </c>
      <c r="L35" s="17" t="str">
        <f>IF(Entry!L35="","",Entry!L35)</f>
        <v/>
      </c>
      <c r="M35" s="13" t="str">
        <f>IF(Entry!M35="","",Entry!M35)</f>
        <v/>
      </c>
    </row>
    <row r="36" spans="1:13" ht="15" customHeight="1" x14ac:dyDescent="0.2">
      <c r="A36" s="14" t="str">
        <f>IF(Entry!A36="","",Entry!A36)</f>
        <v>AR502</v>
      </c>
      <c r="B36" s="17" t="str">
        <f>IF(Entry!B36="","",Entry!B36)</f>
        <v>ECSR</v>
      </c>
      <c r="C36" s="17">
        <f>IF(Entry!C36="","",Entry!C36)</f>
        <v>32</v>
      </c>
      <c r="D36" s="17" t="str">
        <f>IF(Entry!D36="","",Entry!D36)</f>
        <v>4'-5"</v>
      </c>
      <c r="E36" s="17">
        <f>IF(Entry!E36="","",Entry!E36)</f>
        <v>147</v>
      </c>
      <c r="F36" s="17">
        <f>IF(Entry!F36="","",Entry!F36)</f>
        <v>1</v>
      </c>
      <c r="G36" s="17" t="str">
        <f>IF(Entry!G36="","",Entry!G36)</f>
        <v>1'-0"</v>
      </c>
      <c r="H36" s="17" t="str">
        <f>IF(Entry!H36="","",Entry!H36)</f>
        <v>3'-7"</v>
      </c>
      <c r="I36" s="17" t="str">
        <f>IF(Entry!I36="","",Entry!I36)</f>
        <v/>
      </c>
      <c r="J36" s="17" t="str">
        <f>IF(Entry!J36="","",Entry!J36)</f>
        <v/>
      </c>
      <c r="K36" s="17" t="str">
        <f>IF(Entry!K36="","",Entry!K36)</f>
        <v/>
      </c>
      <c r="L36" s="17" t="str">
        <f>IF(Entry!L36="","",Entry!L36)</f>
        <v/>
      </c>
      <c r="M36" s="13" t="str">
        <f>IF(Entry!M36="","",Entry!M36)</f>
        <v/>
      </c>
    </row>
    <row r="37" spans="1:13" ht="15" customHeight="1" x14ac:dyDescent="0.2">
      <c r="A37" s="14" t="str">
        <f>IF(Entry!A37="","",Entry!A37)</f>
        <v>AR503</v>
      </c>
      <c r="B37" s="17" t="str">
        <f>IF(Entry!B37="","",Entry!B37)</f>
        <v>ECSR</v>
      </c>
      <c r="C37" s="17">
        <f>IF(Entry!C37="","",Entry!C37)</f>
        <v>14</v>
      </c>
      <c r="D37" s="17" t="str">
        <f>IF(Entry!D37="","",Entry!D37)</f>
        <v>7'-1"</v>
      </c>
      <c r="E37" s="17">
        <f>IF(Entry!E37="","",Entry!E37)</f>
        <v>103</v>
      </c>
      <c r="F37" s="17">
        <f>IF(Entry!F37="","",Entry!F37)</f>
        <v>37</v>
      </c>
      <c r="G37" s="17" t="str">
        <f>IF(Entry!G37="","",Entry!G37)</f>
        <v>1'-1"</v>
      </c>
      <c r="H37" s="17" t="str">
        <f>IF(Entry!H37="","",Entry!H37)</f>
        <v>10 5/8"</v>
      </c>
      <c r="I37" s="17" t="str">
        <f>IF(Entry!I37="","",Entry!I37)</f>
        <v>1'-0"</v>
      </c>
      <c r="J37" s="17" t="str">
        <f>IF(Entry!J37="","",Entry!J37)</f>
        <v>10"</v>
      </c>
      <c r="K37" s="17" t="str">
        <f>IF(Entry!K37="","",Entry!K37)</f>
        <v>7"</v>
      </c>
      <c r="L37" s="17" t="str">
        <f>IF(Entry!L37="","",Entry!L37)</f>
        <v/>
      </c>
      <c r="M37" s="13" t="str">
        <f>IF(Entry!M37="","",Entry!M37)</f>
        <v/>
      </c>
    </row>
    <row r="38" spans="1:13" ht="15" customHeight="1" x14ac:dyDescent="0.2">
      <c r="A38" s="14" t="str">
        <f>IF(Entry!A38="","",Entry!A38)</f>
        <v>AR504</v>
      </c>
      <c r="B38" s="17" t="str">
        <f>IF(Entry!B38="","",Entry!B38)</f>
        <v>ECSR</v>
      </c>
      <c r="C38" s="17">
        <f>IF(Entry!C38="","",Entry!C38)</f>
        <v>14</v>
      </c>
      <c r="D38" s="17" t="str">
        <f>IF(Entry!D38="","",Entry!D38)</f>
        <v>6'-2"</v>
      </c>
      <c r="E38" s="17">
        <f>IF(Entry!E38="","",Entry!E38)</f>
        <v>90</v>
      </c>
      <c r="F38" s="17">
        <f>IF(Entry!F38="","",Entry!F38)</f>
        <v>23</v>
      </c>
      <c r="G38" s="17" t="str">
        <f>IF(Entry!G38="","",Entry!G38)</f>
        <v>6"</v>
      </c>
      <c r="H38" s="17" t="str">
        <f>IF(Entry!H38="","",Entry!H38)</f>
        <v>2'-9"</v>
      </c>
      <c r="I38" s="17" t="str">
        <f>IF(Entry!I38="","",Entry!I38)</f>
        <v>2'-9"</v>
      </c>
      <c r="J38" s="17" t="str">
        <f>IF(Entry!J38="","",Entry!J38)</f>
        <v/>
      </c>
      <c r="K38" s="17" t="str">
        <f>IF(Entry!K38="","",Entry!K38)</f>
        <v/>
      </c>
      <c r="L38" s="17" t="str">
        <f>IF(Entry!L38="","",Entry!L38)</f>
        <v>2 1/2"</v>
      </c>
      <c r="M38" s="13" t="str">
        <f>IF(Entry!M38="","",Entry!M38)</f>
        <v/>
      </c>
    </row>
    <row r="39" spans="1:13" ht="15" customHeight="1" x14ac:dyDescent="0.2">
      <c r="A39" s="14" t="str">
        <f>IF(Entry!A39="","",Entry!A39)</f>
        <v/>
      </c>
      <c r="B39" s="17" t="str">
        <f>IF(Entry!B39="","",Entry!B39)</f>
        <v/>
      </c>
      <c r="C39" s="17" t="str">
        <f>IF(Entry!C39="","",Entry!C39)</f>
        <v/>
      </c>
      <c r="D39" s="17" t="str">
        <f>IF(Entry!D39="","",Entry!D39)</f>
        <v/>
      </c>
      <c r="E39" s="17" t="str">
        <f>IF(Entry!E39="","",Entry!E39)</f>
        <v/>
      </c>
      <c r="F39" s="17" t="str">
        <f>IF(Entry!F39="","",Entry!F39)</f>
        <v/>
      </c>
      <c r="G39" s="17" t="str">
        <f>IF(Entry!G39="","",Entry!G39)</f>
        <v/>
      </c>
      <c r="H39" s="17" t="str">
        <f>IF(Entry!H39="","",Entry!H39)</f>
        <v/>
      </c>
      <c r="I39" s="17" t="str">
        <f>IF(Entry!I39="","",Entry!I39)</f>
        <v/>
      </c>
      <c r="J39" s="17" t="str">
        <f>IF(Entry!J39="","",Entry!J39)</f>
        <v/>
      </c>
      <c r="K39" s="17" t="str">
        <f>IF(Entry!K39="","",Entry!K39)</f>
        <v/>
      </c>
      <c r="L39" s="17" t="str">
        <f>IF(Entry!L39="","",Entry!L39)</f>
        <v/>
      </c>
      <c r="M39" s="13" t="str">
        <f>IF(Entry!M39="","",Entry!M39)</f>
        <v/>
      </c>
    </row>
    <row r="40" spans="1:13" ht="15" customHeight="1" x14ac:dyDescent="0.2">
      <c r="A40" s="64" t="str">
        <f>IF(Entry!A40="","",Entry!A40)</f>
        <v xml:space="preserve">PARAPET TRANSITIONS ECSR SUBTOTAL = </v>
      </c>
      <c r="B40" s="65"/>
      <c r="C40" s="65"/>
      <c r="D40" s="65"/>
      <c r="E40" s="17">
        <f>IF(Entry!E40="","",Entry!E40)</f>
        <v>757</v>
      </c>
      <c r="F40" s="17" t="str">
        <f>IF(Entry!F40="","",Entry!F40)</f>
        <v/>
      </c>
      <c r="G40" s="17" t="str">
        <f>IF(Entry!G40="","",Entry!G40)</f>
        <v/>
      </c>
      <c r="H40" s="17" t="str">
        <f>IF(Entry!H40="","",Entry!H40)</f>
        <v/>
      </c>
      <c r="I40" s="17" t="str">
        <f>IF(Entry!I40="","",Entry!I40)</f>
        <v/>
      </c>
      <c r="J40" s="17" t="str">
        <f>IF(Entry!J40="","",Entry!J40)</f>
        <v/>
      </c>
      <c r="K40" s="17" t="str">
        <f>IF(Entry!K40="","",Entry!K40)</f>
        <v/>
      </c>
      <c r="L40" s="17" t="str">
        <f>IF(Entry!L40="","",Entry!L40)</f>
        <v/>
      </c>
      <c r="M40" s="13" t="str">
        <f>IF(Entry!M40="","",Entry!M40)</f>
        <v/>
      </c>
    </row>
    <row r="41" spans="1:13" ht="15" customHeight="1" thickBot="1" x14ac:dyDescent="0.25">
      <c r="A41" s="19" t="str">
        <f>IF(Entry!A41="","",Entry!A41)</f>
        <v/>
      </c>
      <c r="B41" s="20" t="str">
        <f>IF(Entry!B41="","",Entry!B41)</f>
        <v/>
      </c>
      <c r="C41" s="20" t="str">
        <f>IF(Entry!C41="","",Entry!C41)</f>
        <v/>
      </c>
      <c r="D41" s="20" t="str">
        <f>IF(Entry!D41="","",Entry!D41)</f>
        <v/>
      </c>
      <c r="E41" s="20" t="str">
        <f>IF(Entry!E41="","",Entry!E41)</f>
        <v/>
      </c>
      <c r="F41" s="20" t="str">
        <f>IF(Entry!F41="","",Entry!F41)</f>
        <v/>
      </c>
      <c r="G41" s="20" t="str">
        <f>IF(Entry!G41="","",Entry!G41)</f>
        <v/>
      </c>
      <c r="H41" s="20" t="str">
        <f>IF(Entry!H41="","",Entry!H41)</f>
        <v/>
      </c>
      <c r="I41" s="20" t="str">
        <f>IF(Entry!I41="","",Entry!I41)</f>
        <v/>
      </c>
      <c r="J41" s="20" t="str">
        <f>IF(Entry!J41="","",Entry!J41)</f>
        <v/>
      </c>
      <c r="K41" s="20" t="str">
        <f>IF(Entry!K41="","",Entry!K41)</f>
        <v/>
      </c>
      <c r="L41" s="20" t="str">
        <f>IF(Entry!L41="","",Entry!L41)</f>
        <v/>
      </c>
      <c r="M41" s="21" t="str">
        <f>IF(Entry!M41="","",Entry!M41)</f>
        <v/>
      </c>
    </row>
    <row r="42" spans="1:13" ht="13.5" customHeight="1" thickBot="1" x14ac:dyDescent="0.25">
      <c r="A42" s="67" t="s">
        <v>12</v>
      </c>
      <c r="B42" s="68" t="s">
        <v>83</v>
      </c>
      <c r="C42" s="56" t="s">
        <v>0</v>
      </c>
      <c r="D42" s="67" t="s">
        <v>1</v>
      </c>
      <c r="E42" s="69" t="s">
        <v>90</v>
      </c>
      <c r="F42" s="66" t="s">
        <v>3</v>
      </c>
      <c r="G42" s="67" t="s">
        <v>4</v>
      </c>
      <c r="H42" s="67"/>
      <c r="I42" s="67"/>
      <c r="J42" s="67"/>
      <c r="K42" s="67"/>
      <c r="L42" s="67"/>
      <c r="M42" s="67"/>
    </row>
    <row r="43" spans="1:13" ht="13.5" customHeight="1" thickBot="1" x14ac:dyDescent="0.25">
      <c r="A43" s="47"/>
      <c r="B43" s="54"/>
      <c r="C43" s="56"/>
      <c r="D43" s="47"/>
      <c r="E43" s="57"/>
      <c r="F43" s="59"/>
      <c r="G43" s="47"/>
      <c r="H43" s="47"/>
      <c r="I43" s="47"/>
      <c r="J43" s="47"/>
      <c r="K43" s="47"/>
      <c r="L43" s="47"/>
      <c r="M43" s="47"/>
    </row>
    <row r="44" spans="1:13" ht="13.5" customHeight="1" thickBot="1" x14ac:dyDescent="0.25">
      <c r="A44" s="47"/>
      <c r="B44" s="54"/>
      <c r="C44" s="56"/>
      <c r="D44" s="47"/>
      <c r="E44" s="57"/>
      <c r="F44" s="59"/>
      <c r="G44" s="47" t="s">
        <v>5</v>
      </c>
      <c r="H44" s="47" t="s">
        <v>6</v>
      </c>
      <c r="I44" s="47" t="s">
        <v>7</v>
      </c>
      <c r="J44" s="47" t="s">
        <v>8</v>
      </c>
      <c r="K44" s="47" t="s">
        <v>9</v>
      </c>
      <c r="L44" s="47" t="s">
        <v>10</v>
      </c>
      <c r="M44" s="47" t="s">
        <v>11</v>
      </c>
    </row>
    <row r="45" spans="1:13" ht="13.5" customHeight="1" thickBot="1" x14ac:dyDescent="0.25">
      <c r="A45" s="47"/>
      <c r="B45" s="54"/>
      <c r="C45" s="67"/>
      <c r="D45" s="47"/>
      <c r="E45" s="58"/>
      <c r="F45" s="59"/>
      <c r="G45" s="47"/>
      <c r="H45" s="47"/>
      <c r="I45" s="47"/>
      <c r="J45" s="47"/>
      <c r="K45" s="47"/>
      <c r="L45" s="47"/>
      <c r="M45" s="47"/>
    </row>
    <row r="46" spans="1:13" ht="21.75" customHeight="1" thickBot="1" x14ac:dyDescent="0.25">
      <c r="A46" s="61" t="str">
        <f>+Entry!A46</f>
        <v>PARAPET TRANSITIONS (GLASS FIBER REINFORCED POLYMER REINFORCEMENT - GFRP)</v>
      </c>
      <c r="B46" s="62"/>
      <c r="C46" s="62" t="str">
        <f>IF(Entry!B42="","",Entry!B42)</f>
        <v>MAT'RL TYPE</v>
      </c>
      <c r="D46" s="62" t="str">
        <f>IF(Entry!C42="","",Entry!C42)</f>
        <v>TOTAL</v>
      </c>
      <c r="E46" s="62" t="str">
        <f>IF(Entry!D42="","",Entry!D42)</f>
        <v>LENGTH</v>
      </c>
      <c r="F46" s="62" t="str">
        <f>IF(Entry!E42="","",Entry!E42)</f>
        <v>TOTAL LENGTH</v>
      </c>
      <c r="G46" s="62" t="str">
        <f>IF(Entry!F42="","",Entry!F42)</f>
        <v>TYPE</v>
      </c>
      <c r="H46" s="62" t="str">
        <f>IF(Entry!G42="","",Entry!G42)</f>
        <v>DIMENSIONS</v>
      </c>
      <c r="I46" s="62" t="str">
        <f>IF(Entry!H42="","",Entry!H42)</f>
        <v/>
      </c>
      <c r="J46" s="62" t="str">
        <f>IF(Entry!I42="","",Entry!I42)</f>
        <v/>
      </c>
      <c r="K46" s="62" t="str">
        <f>IF(Entry!J42="","",Entry!J42)</f>
        <v/>
      </c>
      <c r="L46" s="62" t="str">
        <f>IF(Entry!K42="","",Entry!K42)</f>
        <v/>
      </c>
      <c r="M46" s="63" t="str">
        <f>IF(Entry!L42="","",Entry!L42)</f>
        <v/>
      </c>
    </row>
    <row r="47" spans="1:13" ht="15" customHeight="1" x14ac:dyDescent="0.2">
      <c r="A47" s="16" t="str">
        <f>IF(Entry!A47="","",Entry!A47)</f>
        <v/>
      </c>
      <c r="B47" s="18" t="str">
        <f>IF(Entry!B47="","",Entry!B47)</f>
        <v/>
      </c>
      <c r="C47" s="18" t="str">
        <f>IF(Entry!C47="","",Entry!C47)</f>
        <v/>
      </c>
      <c r="D47" s="18" t="str">
        <f>IF(Entry!D47="","",Entry!D47)</f>
        <v/>
      </c>
      <c r="E47" s="18" t="str">
        <f>IF(Entry!E47="","",Entry!E47)</f>
        <v/>
      </c>
      <c r="F47" s="18" t="str">
        <f>IF(Entry!F47="","",Entry!F47)</f>
        <v/>
      </c>
      <c r="G47" s="18" t="str">
        <f>IF(Entry!G47="","",Entry!G47)</f>
        <v/>
      </c>
      <c r="H47" s="18" t="str">
        <f>IF(Entry!H47="","",Entry!H47)</f>
        <v/>
      </c>
      <c r="I47" s="18" t="str">
        <f>IF(Entry!I47="","",Entry!I47)</f>
        <v/>
      </c>
      <c r="J47" s="18" t="str">
        <f>IF(Entry!J47="","",Entry!J47)</f>
        <v/>
      </c>
      <c r="K47" s="18" t="str">
        <f>IF(Entry!K47="","",Entry!K47)</f>
        <v/>
      </c>
      <c r="L47" s="18" t="str">
        <f>IF(Entry!L47="","",Entry!L47)</f>
        <v/>
      </c>
      <c r="M47" s="15" t="str">
        <f>IF(Entry!M47="","",Entry!M47)</f>
        <v/>
      </c>
    </row>
    <row r="48" spans="1:13" ht="15" customHeight="1" x14ac:dyDescent="0.2">
      <c r="A48" s="14" t="str">
        <f>IF(Entry!A48="","",Entry!A48)</f>
        <v>AG401</v>
      </c>
      <c r="B48" s="17" t="str">
        <f>IF(Entry!B48="","",Entry!B48)</f>
        <v>GFRP</v>
      </c>
      <c r="C48" s="17">
        <f>IF(Entry!C48="","",Entry!C48)</f>
        <v>40</v>
      </c>
      <c r="D48" s="17" t="str">
        <f>IF(Entry!D48="","",Entry!D48)</f>
        <v>10'-0"</v>
      </c>
      <c r="E48" s="17" t="str">
        <f>IF(Entry!E48="","",Entry!E48)</f>
        <v>400'-0"</v>
      </c>
      <c r="F48" s="17" t="str">
        <f>IF(Entry!F48="","",Entry!F48)</f>
        <v>STR</v>
      </c>
      <c r="G48" s="17" t="str">
        <f>IF(Entry!G48="","",Entry!G48)</f>
        <v/>
      </c>
      <c r="H48" s="17" t="str">
        <f>IF(Entry!H48="","",Entry!H48)</f>
        <v/>
      </c>
      <c r="I48" s="17" t="str">
        <f>IF(Entry!I48="","",Entry!I48)</f>
        <v/>
      </c>
      <c r="J48" s="17" t="str">
        <f>IF(Entry!J48="","",Entry!J48)</f>
        <v/>
      </c>
      <c r="K48" s="17" t="str">
        <f>IF(Entry!K48="","",Entry!K48)</f>
        <v/>
      </c>
      <c r="L48" s="17" t="str">
        <f>IF(Entry!L48="","",Entry!L48)</f>
        <v/>
      </c>
      <c r="M48" s="13" t="str">
        <f>IF(Entry!M48="","",Entry!M48)</f>
        <v/>
      </c>
    </row>
    <row r="49" spans="1:13" ht="15" customHeight="1" x14ac:dyDescent="0.2">
      <c r="A49" s="14" t="str">
        <f>IF(Entry!A49="","",Entry!A49)</f>
        <v>AG402</v>
      </c>
      <c r="B49" s="17" t="str">
        <f>IF(Entry!B49="","",Entry!B49)</f>
        <v>GFRP</v>
      </c>
      <c r="C49" s="17">
        <f>IF(Entry!C49="","",Entry!C49)</f>
        <v>20</v>
      </c>
      <c r="D49" s="17" t="str">
        <f>IF(Entry!D49="","",Entry!D49)</f>
        <v>6'-4"</v>
      </c>
      <c r="E49" s="17" t="str">
        <f>IF(Entry!E49="","",Entry!E49)</f>
        <v>126'-8"</v>
      </c>
      <c r="F49" s="17">
        <f>IF(Entry!F49="","",Entry!F49)</f>
        <v>25</v>
      </c>
      <c r="G49" s="17" t="str">
        <f>IF(Entry!G49="","",Entry!G49)</f>
        <v>2'-6"</v>
      </c>
      <c r="H49" s="17" t="str">
        <f>IF(Entry!H49="","",Entry!H49)</f>
        <v>2'-5"</v>
      </c>
      <c r="I49" s="17" t="str">
        <f>IF(Entry!I49="","",Entry!I49)</f>
        <v>1'-4 1/4"</v>
      </c>
      <c r="J49" s="17" t="str">
        <f>IF(Entry!J49="","",Entry!J49)</f>
        <v>1 1/2"</v>
      </c>
      <c r="K49" s="17" t="str">
        <f>IF(Entry!K49="","",Entry!K49)</f>
        <v>5"</v>
      </c>
      <c r="L49" s="17" t="str">
        <f>IF(Entry!L49="","",Entry!L49)</f>
        <v/>
      </c>
      <c r="M49" s="13" t="str">
        <f>IF(Entry!M49="","",Entry!M49)</f>
        <v/>
      </c>
    </row>
    <row r="50" spans="1:13" ht="15" customHeight="1" x14ac:dyDescent="0.2">
      <c r="A50" s="14" t="str">
        <f>IF(Entry!A50="","",Entry!A50)</f>
        <v>AG403</v>
      </c>
      <c r="B50" s="17" t="str">
        <f>IF(Entry!B50="","",Entry!B50)</f>
        <v>GFRP</v>
      </c>
      <c r="C50" s="17">
        <f>IF(Entry!C50="","",Entry!C50)</f>
        <v>20</v>
      </c>
      <c r="D50" s="17" t="str">
        <f>IF(Entry!D50="","",Entry!D50)</f>
        <v>5'-1"</v>
      </c>
      <c r="E50" s="17" t="str">
        <f>IF(Entry!E50="","",Entry!E50)</f>
        <v>101'-8"</v>
      </c>
      <c r="F50" s="17" t="str">
        <f>IF(Entry!F50="","",Entry!F50)</f>
        <v>STR</v>
      </c>
      <c r="G50" s="17" t="str">
        <f>IF(Entry!G50="","",Entry!G50)</f>
        <v/>
      </c>
      <c r="H50" s="17" t="str">
        <f>IF(Entry!H50="","",Entry!H50)</f>
        <v/>
      </c>
      <c r="I50" s="17" t="str">
        <f>IF(Entry!I50="","",Entry!I50)</f>
        <v/>
      </c>
      <c r="J50" s="17" t="str">
        <f>IF(Entry!J50="","",Entry!J50)</f>
        <v/>
      </c>
      <c r="K50" s="17" t="str">
        <f>IF(Entry!K50="","",Entry!K50)</f>
        <v/>
      </c>
      <c r="L50" s="17" t="str">
        <f>IF(Entry!L50="","",Entry!L50)</f>
        <v/>
      </c>
      <c r="M50" s="13" t="str">
        <f>IF(Entry!M50="","",Entry!M50)</f>
        <v/>
      </c>
    </row>
    <row r="51" spans="1:13" ht="15" customHeight="1" x14ac:dyDescent="0.2">
      <c r="A51" s="14" t="str">
        <f>IF(Entry!A51="","",Entry!A51)</f>
        <v>AG404</v>
      </c>
      <c r="B51" s="17" t="str">
        <f>IF(Entry!B51="","",Entry!B51)</f>
        <v>GFRP</v>
      </c>
      <c r="C51" s="17">
        <f>IF(Entry!C51="","",Entry!C51)</f>
        <v>4</v>
      </c>
      <c r="D51" s="17" t="str">
        <f>IF(Entry!D51="","",Entry!D51)</f>
        <v>3'-8"</v>
      </c>
      <c r="E51" s="17" t="str">
        <f>IF(Entry!E51="","",Entry!E51)</f>
        <v>14'-8"</v>
      </c>
      <c r="F51" s="17" t="str">
        <f>IF(Entry!F51="","",Entry!F51)</f>
        <v>STR</v>
      </c>
      <c r="G51" s="17" t="str">
        <f>IF(Entry!G51="","",Entry!G51)</f>
        <v/>
      </c>
      <c r="H51" s="17" t="str">
        <f>IF(Entry!H51="","",Entry!H51)</f>
        <v/>
      </c>
      <c r="I51" s="17" t="str">
        <f>IF(Entry!I51="","",Entry!I51)</f>
        <v/>
      </c>
      <c r="J51" s="17" t="str">
        <f>IF(Entry!J51="","",Entry!J51)</f>
        <v/>
      </c>
      <c r="K51" s="17" t="str">
        <f>IF(Entry!K51="","",Entry!K51)</f>
        <v/>
      </c>
      <c r="L51" s="17" t="str">
        <f>IF(Entry!L51="","",Entry!L51)</f>
        <v/>
      </c>
      <c r="M51" s="13" t="str">
        <f>IF(Entry!M51="","",Entry!M51)</f>
        <v/>
      </c>
    </row>
    <row r="52" spans="1:13" ht="15" customHeight="1" x14ac:dyDescent="0.2">
      <c r="A52" s="14" t="str">
        <f>IF(Entry!A52="","",Entry!A52)</f>
        <v>AG405</v>
      </c>
      <c r="B52" s="17" t="str">
        <f>IF(Entry!B52="","",Entry!B52)</f>
        <v>GFRP</v>
      </c>
      <c r="C52" s="17">
        <f>IF(Entry!C52="","",Entry!C52)</f>
        <v>16</v>
      </c>
      <c r="D52" s="17" t="str">
        <f>IF(Entry!D52="","",Entry!D52)</f>
        <v>2'-9"</v>
      </c>
      <c r="E52" s="17" t="str">
        <f>IF(Entry!E52="","",Entry!E52)</f>
        <v>44'-0"</v>
      </c>
      <c r="F52" s="17" t="str">
        <f>IF(Entry!F52="","",Entry!F52)</f>
        <v>STR</v>
      </c>
      <c r="G52" s="17" t="str">
        <f>IF(Entry!G52="","",Entry!G52)</f>
        <v/>
      </c>
      <c r="H52" s="17" t="str">
        <f>IF(Entry!H52="","",Entry!H52)</f>
        <v/>
      </c>
      <c r="I52" s="17" t="str">
        <f>IF(Entry!I52="","",Entry!I52)</f>
        <v/>
      </c>
      <c r="J52" s="17" t="str">
        <f>IF(Entry!J52="","",Entry!J52)</f>
        <v/>
      </c>
      <c r="K52" s="17" t="str">
        <f>IF(Entry!K52="","",Entry!K52)</f>
        <v/>
      </c>
      <c r="L52" s="17" t="str">
        <f>IF(Entry!L52="","",Entry!L52)</f>
        <v/>
      </c>
      <c r="M52" s="13" t="str">
        <f>IF(Entry!M52="","",Entry!M52)</f>
        <v/>
      </c>
    </row>
    <row r="53" spans="1:13" ht="15" customHeight="1" x14ac:dyDescent="0.2">
      <c r="A53" s="14" t="str">
        <f>IF(Entry!A53="","",Entry!A53)</f>
        <v>AG406</v>
      </c>
      <c r="B53" s="17" t="str">
        <f>IF(Entry!B53="","",Entry!B53)</f>
        <v>GFRP</v>
      </c>
      <c r="C53" s="17">
        <f>IF(Entry!C53="","",Entry!C53)</f>
        <v>8</v>
      </c>
      <c r="D53" s="17" t="str">
        <f>IF(Entry!D53="","",Entry!D53)</f>
        <v>4'-0"</v>
      </c>
      <c r="E53" s="17" t="str">
        <f>IF(Entry!E53="","",Entry!E53)</f>
        <v>32'-0"</v>
      </c>
      <c r="F53" s="17" t="str">
        <f>IF(Entry!F53="","",Entry!F53)</f>
        <v>STR</v>
      </c>
      <c r="G53" s="17" t="str">
        <f>IF(Entry!G53="","",Entry!G53)</f>
        <v/>
      </c>
      <c r="H53" s="17" t="str">
        <f>IF(Entry!H53="","",Entry!H53)</f>
        <v/>
      </c>
      <c r="I53" s="17" t="str">
        <f>IF(Entry!I53="","",Entry!I53)</f>
        <v/>
      </c>
      <c r="J53" s="17" t="str">
        <f>IF(Entry!J53="","",Entry!J53)</f>
        <v/>
      </c>
      <c r="K53" s="17" t="str">
        <f>IF(Entry!K53="","",Entry!K53)</f>
        <v/>
      </c>
      <c r="L53" s="17" t="str">
        <f>IF(Entry!L53="","",Entry!L53)</f>
        <v/>
      </c>
      <c r="M53" s="13" t="str">
        <f>IF(Entry!M53="","",Entry!M53)</f>
        <v/>
      </c>
    </row>
    <row r="54" spans="1:13" ht="15" customHeight="1" x14ac:dyDescent="0.2">
      <c r="A54" s="14" t="str">
        <f>IF(Entry!A54="","",Entry!A54)</f>
        <v>AG407</v>
      </c>
      <c r="B54" s="17" t="str">
        <f>IF(Entry!B54="","",Entry!B54)</f>
        <v>GFRP</v>
      </c>
      <c r="C54" s="17">
        <f>IF(Entry!C54="","",Entry!C54)</f>
        <v>8</v>
      </c>
      <c r="D54" s="17" t="str">
        <f>IF(Entry!D54="","",Entry!D54)</f>
        <v>1'-4"</v>
      </c>
      <c r="E54" s="17" t="str">
        <f>IF(Entry!E54="","",Entry!E54)</f>
        <v>10'-8"</v>
      </c>
      <c r="F54" s="17" t="str">
        <f>IF(Entry!F54="","",Entry!F54)</f>
        <v>STR</v>
      </c>
      <c r="G54" s="17" t="str">
        <f>IF(Entry!G54="","",Entry!G54)</f>
        <v/>
      </c>
      <c r="H54" s="17" t="str">
        <f>IF(Entry!H54="","",Entry!H54)</f>
        <v/>
      </c>
      <c r="I54" s="17" t="str">
        <f>IF(Entry!I54="","",Entry!I54)</f>
        <v/>
      </c>
      <c r="J54" s="17" t="str">
        <f>IF(Entry!J54="","",Entry!J54)</f>
        <v/>
      </c>
      <c r="K54" s="17" t="str">
        <f>IF(Entry!K54="","",Entry!K54)</f>
        <v/>
      </c>
      <c r="L54" s="17" t="str">
        <f>IF(Entry!L54="","",Entry!L54)</f>
        <v/>
      </c>
      <c r="M54" s="13" t="str">
        <f>IF(Entry!M54="","",Entry!M54)</f>
        <v/>
      </c>
    </row>
    <row r="55" spans="1:13" ht="15" customHeight="1" x14ac:dyDescent="0.2">
      <c r="A55" s="14" t="str">
        <f>IF(Entry!A55="","",Entry!A55)</f>
        <v/>
      </c>
      <c r="B55" s="17" t="str">
        <f>IF(Entry!B55="","",Entry!B55)</f>
        <v/>
      </c>
      <c r="C55" s="17" t="str">
        <f>IF(Entry!C55="","",Entry!C55)</f>
        <v/>
      </c>
      <c r="D55" s="17" t="str">
        <f>IF(Entry!D55="","",Entry!D55)</f>
        <v/>
      </c>
      <c r="E55" s="17" t="str">
        <f>IF(Entry!E55="","",Entry!E55)</f>
        <v/>
      </c>
      <c r="F55" s="17" t="str">
        <f>IF(Entry!F55="","",Entry!F55)</f>
        <v/>
      </c>
      <c r="G55" s="17" t="str">
        <f>IF(Entry!G55="","",Entry!G55)</f>
        <v/>
      </c>
      <c r="H55" s="17" t="str">
        <f>IF(Entry!H55="","",Entry!H55)</f>
        <v/>
      </c>
      <c r="I55" s="17" t="str">
        <f>IF(Entry!I55="","",Entry!I55)</f>
        <v/>
      </c>
      <c r="J55" s="17" t="str">
        <f>IF(Entry!J55="","",Entry!J55)</f>
        <v/>
      </c>
      <c r="K55" s="17" t="str">
        <f>IF(Entry!K55="","",Entry!K55)</f>
        <v/>
      </c>
      <c r="L55" s="17" t="str">
        <f>IF(Entry!L55="","",Entry!L55)</f>
        <v/>
      </c>
      <c r="M55" s="13" t="str">
        <f>IF(Entry!M55="","",Entry!M55)</f>
        <v/>
      </c>
    </row>
    <row r="56" spans="1:13" ht="15" customHeight="1" x14ac:dyDescent="0.2">
      <c r="A56" s="64" t="str">
        <f>IF(Entry!A56="","",Entry!A56)</f>
        <v xml:space="preserve">PARAPET TRANSITIONS GFRP SUBTOTAL = </v>
      </c>
      <c r="B56" s="65"/>
      <c r="C56" s="65"/>
      <c r="D56" s="65"/>
      <c r="E56" s="17" t="str">
        <f>IF(Entry!E56="","",Entry!E56)</f>
        <v>729'-8"</v>
      </c>
      <c r="F56" s="17" t="str">
        <f>IF(Entry!F56="","",Entry!F56)</f>
        <v/>
      </c>
      <c r="G56" s="17" t="str">
        <f>IF(Entry!G56="","",Entry!G56)</f>
        <v/>
      </c>
      <c r="H56" s="17" t="str">
        <f>IF(Entry!H56="","",Entry!H56)</f>
        <v/>
      </c>
      <c r="I56" s="17" t="str">
        <f>IF(Entry!I56="","",Entry!I56)</f>
        <v/>
      </c>
      <c r="J56" s="17" t="str">
        <f>IF(Entry!J56="","",Entry!J56)</f>
        <v/>
      </c>
      <c r="K56" s="17" t="str">
        <f>IF(Entry!K56="","",Entry!K56)</f>
        <v/>
      </c>
      <c r="L56" s="17" t="str">
        <f>IF(Entry!L56="","",Entry!L56)</f>
        <v/>
      </c>
      <c r="M56" s="13" t="str">
        <f>IF(Entry!M56="","",Entry!M56)</f>
        <v/>
      </c>
    </row>
    <row r="57" spans="1:13" ht="15" customHeight="1" thickBot="1" x14ac:dyDescent="0.25">
      <c r="A57" s="19" t="str">
        <f>IF(Entry!A57="","",Entry!A57)</f>
        <v/>
      </c>
      <c r="B57" s="20" t="str">
        <f>IF(Entry!B57="","",Entry!B57)</f>
        <v/>
      </c>
      <c r="C57" s="20" t="str">
        <f>IF(Entry!C57="","",Entry!C57)</f>
        <v/>
      </c>
      <c r="D57" s="20" t="str">
        <f>IF(Entry!D57="","",Entry!D57)</f>
        <v/>
      </c>
      <c r="E57" s="20" t="str">
        <f>IF(Entry!E57="","",Entry!E57)</f>
        <v/>
      </c>
      <c r="F57" s="20" t="str">
        <f>IF(Entry!F57="","",Entry!F57)</f>
        <v/>
      </c>
      <c r="G57" s="20" t="str">
        <f>IF(Entry!G57="","",Entry!G57)</f>
        <v/>
      </c>
      <c r="H57" s="20" t="str">
        <f>IF(Entry!H57="","",Entry!H57)</f>
        <v/>
      </c>
      <c r="I57" s="20" t="str">
        <f>IF(Entry!I57="","",Entry!I57)</f>
        <v/>
      </c>
      <c r="J57" s="20" t="str">
        <f>IF(Entry!J57="","",Entry!J57)</f>
        <v/>
      </c>
      <c r="K57" s="20" t="str">
        <f>IF(Entry!K57="","",Entry!K57)</f>
        <v/>
      </c>
      <c r="L57" s="20" t="str">
        <f>IF(Entry!L57="","",Entry!L57)</f>
        <v/>
      </c>
      <c r="M57" s="21" t="str">
        <f>IF(Entry!M57="","",Entry!M57)</f>
        <v/>
      </c>
    </row>
    <row r="61" spans="1:13" ht="12.75" customHeight="1" x14ac:dyDescent="0.2"/>
    <row r="62" spans="1:13" ht="12.75" customHeight="1" x14ac:dyDescent="0.2"/>
    <row r="63" spans="1:13" ht="14.25" customHeight="1" x14ac:dyDescent="0.2"/>
    <row r="64" spans="1:13" ht="12.75" customHeight="1" x14ac:dyDescent="0.2"/>
    <row r="65" ht="16.5" customHeight="1" x14ac:dyDescent="0.2"/>
  </sheetData>
  <mergeCells count="64">
    <mergeCell ref="A31:M31"/>
    <mergeCell ref="C1:C4"/>
    <mergeCell ref="M3:M4"/>
    <mergeCell ref="A5:M5"/>
    <mergeCell ref="K3:K4"/>
    <mergeCell ref="A1:A4"/>
    <mergeCell ref="D1:D4"/>
    <mergeCell ref="E1:E4"/>
    <mergeCell ref="F1:F4"/>
    <mergeCell ref="G1:M2"/>
    <mergeCell ref="G3:G4"/>
    <mergeCell ref="L3:L4"/>
    <mergeCell ref="I3:I4"/>
    <mergeCell ref="J3:J4"/>
    <mergeCell ref="H3:H4"/>
    <mergeCell ref="B1:B4"/>
    <mergeCell ref="A10:D10"/>
    <mergeCell ref="A12:A15"/>
    <mergeCell ref="B12:B15"/>
    <mergeCell ref="C12:C15"/>
    <mergeCell ref="D12:D15"/>
    <mergeCell ref="M29:M30"/>
    <mergeCell ref="E12:E15"/>
    <mergeCell ref="F12:F15"/>
    <mergeCell ref="G12:M13"/>
    <mergeCell ref="G14:G15"/>
    <mergeCell ref="H14:H15"/>
    <mergeCell ref="I14:I15"/>
    <mergeCell ref="J14:J15"/>
    <mergeCell ref="K14:K15"/>
    <mergeCell ref="L14:L15"/>
    <mergeCell ref="M14:M15"/>
    <mergeCell ref="E42:E45"/>
    <mergeCell ref="A16:M16"/>
    <mergeCell ref="A25:D25"/>
    <mergeCell ref="A27:A30"/>
    <mergeCell ref="B27:B30"/>
    <mergeCell ref="C27:C30"/>
    <mergeCell ref="D27:D30"/>
    <mergeCell ref="E27:E30"/>
    <mergeCell ref="F27:F30"/>
    <mergeCell ref="G27:M28"/>
    <mergeCell ref="G29:G30"/>
    <mergeCell ref="H29:H30"/>
    <mergeCell ref="I29:I30"/>
    <mergeCell ref="J29:J30"/>
    <mergeCell ref="K29:K30"/>
    <mergeCell ref="L29:L30"/>
    <mergeCell ref="A46:M46"/>
    <mergeCell ref="A40:D40"/>
    <mergeCell ref="A56:D56"/>
    <mergeCell ref="F42:F45"/>
    <mergeCell ref="G42:M43"/>
    <mergeCell ref="G44:G45"/>
    <mergeCell ref="H44:H45"/>
    <mergeCell ref="I44:I45"/>
    <mergeCell ref="J44:J45"/>
    <mergeCell ref="K44:K45"/>
    <mergeCell ref="L44:L45"/>
    <mergeCell ref="M44:M45"/>
    <mergeCell ref="A42:A45"/>
    <mergeCell ref="B42:B45"/>
    <mergeCell ref="C42:C45"/>
    <mergeCell ref="D42:D45"/>
  </mergeCells>
  <pageMargins left="0.75" right="0.75" top="1" bottom="1" header="0.5" footer="0.5"/>
  <pageSetup paperSize="17" scale="6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>
      <selection activeCell="X32" sqref="X32"/>
    </sheetView>
  </sheetViews>
  <sheetFormatPr defaultRowHeight="12.75" x14ac:dyDescent="0.2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Entry</vt:lpstr>
      <vt:lpstr>AUTOTABLE 1</vt:lpstr>
      <vt:lpstr>Stnd. Deductions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v11.04.15</dc:title>
  <dc:creator>ODOT Office of Production</dc:creator>
  <cp:lastModifiedBy>Angela Tremblay</cp:lastModifiedBy>
  <cp:lastPrinted>2019-06-26T16:40:01Z</cp:lastPrinted>
  <dcterms:created xsi:type="dcterms:W3CDTF">2007-01-18T14:43:23Z</dcterms:created>
  <dcterms:modified xsi:type="dcterms:W3CDTF">2023-04-04T15:45:02Z</dcterms:modified>
</cp:coreProperties>
</file>